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通データ\☆検査規程、要領、基準改正関係☆\週休２日制工事\■　週休２日制工事改正（令和8年4月1日～）\★確認表データ\"/>
    </mc:Choice>
  </mc:AlternateContent>
  <xr:revisionPtr revIDLastSave="0" documentId="13_ncr:1_{40FD71E2-97A9-4812-A0AB-B02B76C9E2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入力用】" sheetId="59" r:id="rId1"/>
    <sheet name="※記入方法" sheetId="60" r:id="rId2"/>
    <sheet name="※記入例（６月）" sheetId="61" r:id="rId3"/>
    <sheet name="※記入例（７月）" sheetId="62" r:id="rId4"/>
    <sheet name="※記入例（８月）" sheetId="63" r:id="rId5"/>
    <sheet name="※記入例（９月）" sheetId="64" r:id="rId6"/>
  </sheets>
  <definedNames>
    <definedName name="_xlnm.Print_Area" localSheetId="0">【入力用】!$A$1:$R$55</definedName>
    <definedName name="_xlnm.Print_Area" localSheetId="1">※記入方法!$A$1:$R$55</definedName>
    <definedName name="_xlnm.Print_Area" localSheetId="2">'※記入例（６月）'!$A$1:$R$55</definedName>
    <definedName name="_xlnm.Print_Area" localSheetId="3">'※記入例（７月）'!$A$1:$R$55</definedName>
    <definedName name="_xlnm.Print_Area" localSheetId="4">'※記入例（８月）'!$A$1:$R$55</definedName>
    <definedName name="_xlnm.Print_Area" localSheetId="5">'※記入例（９月）'!$A$1:$R$55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64" l="1"/>
  <c r="AF42" i="64"/>
  <c r="AF41" i="64"/>
  <c r="AF40" i="64"/>
  <c r="AF39" i="64"/>
  <c r="AF38" i="64"/>
  <c r="AF37" i="64"/>
  <c r="AF36" i="64"/>
  <c r="AF35" i="64"/>
  <c r="AF34" i="64"/>
  <c r="AF33" i="64"/>
  <c r="AF32" i="64"/>
  <c r="AF31" i="64"/>
  <c r="AF30" i="64"/>
  <c r="AF29" i="64"/>
  <c r="AF28" i="64"/>
  <c r="AF27" i="64"/>
  <c r="AF26" i="64"/>
  <c r="AF25" i="64"/>
  <c r="AF24" i="64"/>
  <c r="AF23" i="64"/>
  <c r="AF22" i="64"/>
  <c r="AF21" i="64"/>
  <c r="AF20" i="64"/>
  <c r="AF19" i="64"/>
  <c r="AF18" i="64"/>
  <c r="AF17" i="64"/>
  <c r="AF16" i="64"/>
  <c r="AF15" i="64"/>
  <c r="C15" i="64"/>
  <c r="C12" i="64"/>
  <c r="E46" i="63"/>
  <c r="AF42" i="63"/>
  <c r="AF41" i="63"/>
  <c r="AF40" i="63"/>
  <c r="AF39" i="63"/>
  <c r="AF38" i="63"/>
  <c r="AF37" i="63"/>
  <c r="AF36" i="63"/>
  <c r="AF35" i="63"/>
  <c r="AF34" i="63"/>
  <c r="AF33" i="63"/>
  <c r="AF32" i="63"/>
  <c r="AF31" i="63"/>
  <c r="AF30" i="63"/>
  <c r="AF29" i="63"/>
  <c r="AF28" i="63"/>
  <c r="AF27" i="63"/>
  <c r="AF26" i="63"/>
  <c r="AF25" i="63"/>
  <c r="AF24" i="63"/>
  <c r="AF23" i="63"/>
  <c r="AF22" i="63"/>
  <c r="AF21" i="63"/>
  <c r="AF20" i="63"/>
  <c r="AF19" i="63"/>
  <c r="AF18" i="63"/>
  <c r="AF17" i="63"/>
  <c r="AF16" i="63"/>
  <c r="AF15" i="63"/>
  <c r="C15" i="63"/>
  <c r="C12" i="63"/>
  <c r="E46" i="62"/>
  <c r="AF42" i="62"/>
  <c r="AF41" i="62"/>
  <c r="AF40" i="62"/>
  <c r="AF39" i="62"/>
  <c r="AF38" i="62"/>
  <c r="AF37" i="62"/>
  <c r="AF36" i="62"/>
  <c r="AF35" i="62"/>
  <c r="AF34" i="62"/>
  <c r="AF33" i="62"/>
  <c r="AF32" i="62"/>
  <c r="AF31" i="62"/>
  <c r="AF30" i="62"/>
  <c r="AF29" i="62"/>
  <c r="AF28" i="62"/>
  <c r="AF27" i="62"/>
  <c r="AF26" i="62"/>
  <c r="AF25" i="62"/>
  <c r="AF24" i="62"/>
  <c r="AF23" i="62"/>
  <c r="AF22" i="62"/>
  <c r="AF21" i="62"/>
  <c r="AF20" i="62"/>
  <c r="AF19" i="62"/>
  <c r="AF18" i="62"/>
  <c r="AF17" i="62"/>
  <c r="AF16" i="62"/>
  <c r="AF15" i="62"/>
  <c r="C15" i="62"/>
  <c r="C16" i="62" s="1"/>
  <c r="B16" i="62" s="1"/>
  <c r="B15" i="62"/>
  <c r="C12" i="62"/>
  <c r="E46" i="61"/>
  <c r="AF42" i="61"/>
  <c r="AF41" i="61"/>
  <c r="AF40" i="61"/>
  <c r="AF39" i="61"/>
  <c r="AF38" i="61"/>
  <c r="AF37" i="61"/>
  <c r="AF36" i="61"/>
  <c r="AF35" i="61"/>
  <c r="AF34" i="61"/>
  <c r="AF33" i="61"/>
  <c r="AF32" i="61"/>
  <c r="AF31" i="61"/>
  <c r="AF30" i="61"/>
  <c r="AF29" i="61"/>
  <c r="AF28" i="61"/>
  <c r="AF27" i="61"/>
  <c r="AF26" i="61"/>
  <c r="AF25" i="61"/>
  <c r="AF24" i="61"/>
  <c r="AF23" i="61"/>
  <c r="AF22" i="61"/>
  <c r="AF21" i="61"/>
  <c r="AF20" i="61"/>
  <c r="AF19" i="61"/>
  <c r="AF18" i="61"/>
  <c r="AF17" i="61"/>
  <c r="AF16" i="61"/>
  <c r="AF15" i="61"/>
  <c r="C15" i="61"/>
  <c r="C12" i="61"/>
  <c r="B52" i="60"/>
  <c r="F52" i="60" s="1"/>
  <c r="E46" i="60"/>
  <c r="AF42" i="60"/>
  <c r="AF41" i="60"/>
  <c r="AF40" i="60"/>
  <c r="AF39" i="60"/>
  <c r="AF38" i="60"/>
  <c r="AF37" i="60"/>
  <c r="AF36" i="60"/>
  <c r="AF35" i="60"/>
  <c r="AF34" i="60"/>
  <c r="AF33" i="60"/>
  <c r="AF32" i="60"/>
  <c r="AF31" i="60"/>
  <c r="AF30" i="60"/>
  <c r="AF29" i="60"/>
  <c r="AF28" i="60"/>
  <c r="AF27" i="60"/>
  <c r="AF26" i="60"/>
  <c r="AF25" i="60"/>
  <c r="AF24" i="60"/>
  <c r="AF23" i="60"/>
  <c r="AF22" i="60"/>
  <c r="AF21" i="60"/>
  <c r="AF20" i="60"/>
  <c r="AF19" i="60"/>
  <c r="AF18" i="60"/>
  <c r="AF17" i="60"/>
  <c r="AF16" i="60"/>
  <c r="AF15" i="60"/>
  <c r="C15" i="60"/>
  <c r="C12" i="60"/>
  <c r="C12" i="59"/>
  <c r="E46" i="59"/>
  <c r="AF42" i="59"/>
  <c r="AF41" i="59"/>
  <c r="AF40" i="59"/>
  <c r="AF39" i="59"/>
  <c r="AF38" i="59"/>
  <c r="AF37" i="59"/>
  <c r="AF36" i="59"/>
  <c r="AF35" i="59"/>
  <c r="AF34" i="59"/>
  <c r="AF33" i="59"/>
  <c r="AF32" i="59"/>
  <c r="AF31" i="59"/>
  <c r="AF30" i="59"/>
  <c r="AF29" i="59"/>
  <c r="AF28" i="59"/>
  <c r="AF27" i="59"/>
  <c r="AF26" i="59"/>
  <c r="AF25" i="59"/>
  <c r="AF24" i="59"/>
  <c r="AF23" i="59"/>
  <c r="AF22" i="59"/>
  <c r="AF21" i="59"/>
  <c r="AF20" i="59"/>
  <c r="AF19" i="59"/>
  <c r="AF18" i="59"/>
  <c r="AF17" i="59"/>
  <c r="AF16" i="59"/>
  <c r="AF15" i="59"/>
  <c r="C15" i="59"/>
  <c r="C16" i="61" l="1"/>
  <c r="B15" i="61"/>
  <c r="C16" i="64"/>
  <c r="AC15" i="64"/>
  <c r="D15" i="64"/>
  <c r="B15" i="64"/>
  <c r="AC15" i="63"/>
  <c r="B15" i="63"/>
  <c r="C16" i="63"/>
  <c r="D15" i="63"/>
  <c r="C17" i="62"/>
  <c r="AC16" i="62"/>
  <c r="D16" i="62"/>
  <c r="AC15" i="62"/>
  <c r="D15" i="62"/>
  <c r="AC15" i="61"/>
  <c r="D15" i="61"/>
  <c r="AC15" i="60"/>
  <c r="C16" i="60"/>
  <c r="D15" i="60"/>
  <c r="B15" i="60"/>
  <c r="AC15" i="59"/>
  <c r="C16" i="59"/>
  <c r="D15" i="59"/>
  <c r="B15" i="59"/>
  <c r="B16" i="61" l="1"/>
  <c r="C17" i="61"/>
  <c r="AC16" i="61"/>
  <c r="D16" i="61"/>
  <c r="D16" i="64"/>
  <c r="AC16" i="64"/>
  <c r="C17" i="64"/>
  <c r="B16" i="64"/>
  <c r="AD15" i="64"/>
  <c r="AG15" i="64" s="1"/>
  <c r="AE15" i="64"/>
  <c r="AH15" i="64" s="1"/>
  <c r="AE15" i="63"/>
  <c r="AH15" i="63" s="1"/>
  <c r="AD15" i="63"/>
  <c r="AG15" i="63" s="1"/>
  <c r="D16" i="63"/>
  <c r="AC16" i="63"/>
  <c r="C17" i="63"/>
  <c r="B16" i="63"/>
  <c r="D17" i="62"/>
  <c r="AC17" i="62"/>
  <c r="C18" i="62"/>
  <c r="B17" i="62"/>
  <c r="AD16" i="62"/>
  <c r="AG16" i="62" s="1"/>
  <c r="AE16" i="62"/>
  <c r="AH16" i="62" s="1"/>
  <c r="AD15" i="62"/>
  <c r="AG15" i="62" s="1"/>
  <c r="AE15" i="62"/>
  <c r="AH15" i="62" s="1"/>
  <c r="D17" i="61"/>
  <c r="AC17" i="61"/>
  <c r="C18" i="61"/>
  <c r="B17" i="61"/>
  <c r="AD16" i="61"/>
  <c r="AG16" i="61" s="1"/>
  <c r="AE16" i="61"/>
  <c r="AH16" i="61" s="1"/>
  <c r="AD15" i="61"/>
  <c r="AG15" i="61" s="1"/>
  <c r="AE15" i="61"/>
  <c r="AH15" i="61" s="1"/>
  <c r="AE15" i="60"/>
  <c r="AH15" i="60" s="1"/>
  <c r="AD15" i="60"/>
  <c r="AG15" i="60" s="1"/>
  <c r="D16" i="60"/>
  <c r="AC16" i="60"/>
  <c r="C17" i="60"/>
  <c r="B16" i="60"/>
  <c r="AE15" i="59"/>
  <c r="AH15" i="59" s="1"/>
  <c r="AD15" i="59"/>
  <c r="AG15" i="59" s="1"/>
  <c r="C17" i="59"/>
  <c r="AC16" i="59"/>
  <c r="B16" i="59"/>
  <c r="D16" i="59"/>
  <c r="AD16" i="64" l="1"/>
  <c r="AG16" i="64" s="1"/>
  <c r="AE16" i="64"/>
  <c r="AH16" i="64" s="1"/>
  <c r="D17" i="64"/>
  <c r="AC17" i="64"/>
  <c r="C18" i="64"/>
  <c r="B17" i="64"/>
  <c r="AD16" i="63"/>
  <c r="AG16" i="63" s="1"/>
  <c r="AE16" i="63"/>
  <c r="AH16" i="63" s="1"/>
  <c r="D17" i="63"/>
  <c r="AC17" i="63"/>
  <c r="C18" i="63"/>
  <c r="B17" i="63"/>
  <c r="AD17" i="62"/>
  <c r="AG17" i="62" s="1"/>
  <c r="AE17" i="62"/>
  <c r="AH17" i="62" s="1"/>
  <c r="D18" i="62"/>
  <c r="AC18" i="62"/>
  <c r="C19" i="62"/>
  <c r="B18" i="62"/>
  <c r="AD17" i="61"/>
  <c r="AG17" i="61" s="1"/>
  <c r="AE17" i="61"/>
  <c r="AH17" i="61" s="1"/>
  <c r="D18" i="61"/>
  <c r="AC18" i="61"/>
  <c r="C19" i="61"/>
  <c r="B18" i="61"/>
  <c r="AD16" i="60"/>
  <c r="AG16" i="60" s="1"/>
  <c r="AE16" i="60"/>
  <c r="AH16" i="60" s="1"/>
  <c r="D17" i="60"/>
  <c r="AC17" i="60"/>
  <c r="C18" i="60"/>
  <c r="B17" i="60"/>
  <c r="C18" i="59"/>
  <c r="B17" i="59"/>
  <c r="AC17" i="59"/>
  <c r="D17" i="59"/>
  <c r="AE16" i="59"/>
  <c r="AH16" i="59" s="1"/>
  <c r="AD16" i="59"/>
  <c r="AG16" i="59" s="1"/>
  <c r="AD17" i="64" l="1"/>
  <c r="AG17" i="64" s="1"/>
  <c r="AE17" i="64"/>
  <c r="AH17" i="64" s="1"/>
  <c r="D18" i="64"/>
  <c r="AC18" i="64"/>
  <c r="C19" i="64"/>
  <c r="B18" i="64"/>
  <c r="AD17" i="63"/>
  <c r="AG17" i="63" s="1"/>
  <c r="AE17" i="63"/>
  <c r="AH17" i="63" s="1"/>
  <c r="D18" i="63"/>
  <c r="AC18" i="63"/>
  <c r="C19" i="63"/>
  <c r="B18" i="63"/>
  <c r="AD18" i="62"/>
  <c r="AG18" i="62" s="1"/>
  <c r="AE18" i="62"/>
  <c r="AH18" i="62" s="1"/>
  <c r="D19" i="62"/>
  <c r="AC19" i="62"/>
  <c r="C20" i="62"/>
  <c r="B19" i="62"/>
  <c r="AD18" i="61"/>
  <c r="AG18" i="61" s="1"/>
  <c r="AE18" i="61"/>
  <c r="AH18" i="61" s="1"/>
  <c r="D19" i="61"/>
  <c r="AC19" i="61"/>
  <c r="C20" i="61"/>
  <c r="B19" i="61"/>
  <c r="AD17" i="60"/>
  <c r="AG17" i="60" s="1"/>
  <c r="AE17" i="60"/>
  <c r="AH17" i="60" s="1"/>
  <c r="D18" i="60"/>
  <c r="AC18" i="60"/>
  <c r="C19" i="60"/>
  <c r="B18" i="60"/>
  <c r="AC18" i="59"/>
  <c r="C19" i="59"/>
  <c r="D18" i="59"/>
  <c r="B18" i="59"/>
  <c r="AD17" i="59"/>
  <c r="AG17" i="59" s="1"/>
  <c r="AE17" i="59"/>
  <c r="AH17" i="59" s="1"/>
  <c r="AD18" i="64" l="1"/>
  <c r="AG18" i="64" s="1"/>
  <c r="AE18" i="64"/>
  <c r="AH18" i="64" s="1"/>
  <c r="D19" i="64"/>
  <c r="AC19" i="64"/>
  <c r="C20" i="64"/>
  <c r="B19" i="64"/>
  <c r="AD18" i="63"/>
  <c r="AG18" i="63" s="1"/>
  <c r="AE18" i="63"/>
  <c r="AH18" i="63" s="1"/>
  <c r="D19" i="63"/>
  <c r="AC19" i="63"/>
  <c r="C20" i="63"/>
  <c r="B19" i="63"/>
  <c r="AD19" i="62"/>
  <c r="AG19" i="62" s="1"/>
  <c r="AE19" i="62"/>
  <c r="AH19" i="62" s="1"/>
  <c r="D20" i="62"/>
  <c r="AC20" i="62"/>
  <c r="C21" i="62"/>
  <c r="B20" i="62"/>
  <c r="AD19" i="61"/>
  <c r="AG19" i="61" s="1"/>
  <c r="AE19" i="61"/>
  <c r="AH19" i="61" s="1"/>
  <c r="D20" i="61"/>
  <c r="AC20" i="61"/>
  <c r="C21" i="61"/>
  <c r="B20" i="61"/>
  <c r="AD18" i="60"/>
  <c r="AG18" i="60" s="1"/>
  <c r="AE18" i="60"/>
  <c r="AH18" i="60" s="1"/>
  <c r="D19" i="60"/>
  <c r="AC19" i="60"/>
  <c r="C20" i="60"/>
  <c r="B19" i="60"/>
  <c r="AE18" i="59"/>
  <c r="AH18" i="59" s="1"/>
  <c r="AD18" i="59"/>
  <c r="AG18" i="59" s="1"/>
  <c r="AC19" i="59"/>
  <c r="B19" i="59"/>
  <c r="D19" i="59"/>
  <c r="C20" i="59"/>
  <c r="AD19" i="64" l="1"/>
  <c r="AG19" i="64" s="1"/>
  <c r="AE19" i="64"/>
  <c r="AH19" i="64" s="1"/>
  <c r="D20" i="64"/>
  <c r="AC20" i="64"/>
  <c r="C21" i="64"/>
  <c r="B20" i="64"/>
  <c r="AD19" i="63"/>
  <c r="AG19" i="63" s="1"/>
  <c r="AE19" i="63"/>
  <c r="AH19" i="63" s="1"/>
  <c r="D20" i="63"/>
  <c r="AC20" i="63"/>
  <c r="C21" i="63"/>
  <c r="B20" i="63"/>
  <c r="AD20" i="62"/>
  <c r="AG20" i="62" s="1"/>
  <c r="AE20" i="62"/>
  <c r="AH20" i="62" s="1"/>
  <c r="D21" i="62"/>
  <c r="AC21" i="62"/>
  <c r="C22" i="62"/>
  <c r="B21" i="62"/>
  <c r="AD20" i="61"/>
  <c r="AG20" i="61" s="1"/>
  <c r="AE20" i="61"/>
  <c r="AH20" i="61" s="1"/>
  <c r="D21" i="61"/>
  <c r="AC21" i="61"/>
  <c r="C22" i="61"/>
  <c r="B21" i="61"/>
  <c r="AD19" i="60"/>
  <c r="AG19" i="60" s="1"/>
  <c r="AE19" i="60"/>
  <c r="AH19" i="60" s="1"/>
  <c r="D20" i="60"/>
  <c r="AC20" i="60"/>
  <c r="C21" i="60"/>
  <c r="B20" i="60"/>
  <c r="AE19" i="59"/>
  <c r="AH19" i="59" s="1"/>
  <c r="AD19" i="59"/>
  <c r="AG19" i="59" s="1"/>
  <c r="C21" i="59"/>
  <c r="B20" i="59"/>
  <c r="AC20" i="59"/>
  <c r="D20" i="59"/>
  <c r="AD20" i="64" l="1"/>
  <c r="AG20" i="64" s="1"/>
  <c r="AE20" i="64"/>
  <c r="AH20" i="64" s="1"/>
  <c r="D21" i="64"/>
  <c r="AC21" i="64"/>
  <c r="C22" i="64"/>
  <c r="B21" i="64"/>
  <c r="AD20" i="63"/>
  <c r="AG20" i="63" s="1"/>
  <c r="AE20" i="63"/>
  <c r="AH20" i="63" s="1"/>
  <c r="D21" i="63"/>
  <c r="AC21" i="63"/>
  <c r="C22" i="63"/>
  <c r="B21" i="63"/>
  <c r="AD21" i="62"/>
  <c r="AG21" i="62" s="1"/>
  <c r="AE21" i="62"/>
  <c r="AH21" i="62" s="1"/>
  <c r="D22" i="62"/>
  <c r="AC22" i="62"/>
  <c r="C23" i="62"/>
  <c r="B22" i="62"/>
  <c r="AD21" i="61"/>
  <c r="AG21" i="61" s="1"/>
  <c r="AE21" i="61"/>
  <c r="AH21" i="61" s="1"/>
  <c r="D22" i="61"/>
  <c r="AC22" i="61"/>
  <c r="C23" i="61"/>
  <c r="B22" i="61"/>
  <c r="AD20" i="60"/>
  <c r="AG20" i="60" s="1"/>
  <c r="AE20" i="60"/>
  <c r="AH20" i="60" s="1"/>
  <c r="D21" i="60"/>
  <c r="AC21" i="60"/>
  <c r="C22" i="60"/>
  <c r="B21" i="60"/>
  <c r="D21" i="59"/>
  <c r="B21" i="59"/>
  <c r="AC21" i="59"/>
  <c r="C22" i="59"/>
  <c r="AE20" i="59"/>
  <c r="AH20" i="59" s="1"/>
  <c r="AD20" i="59"/>
  <c r="AG20" i="59" s="1"/>
  <c r="AD21" i="64" l="1"/>
  <c r="AG21" i="64" s="1"/>
  <c r="AE21" i="64"/>
  <c r="AH21" i="64" s="1"/>
  <c r="D22" i="64"/>
  <c r="AC22" i="64"/>
  <c r="C23" i="64"/>
  <c r="B22" i="64"/>
  <c r="AD21" i="63"/>
  <c r="AG21" i="63" s="1"/>
  <c r="AE21" i="63"/>
  <c r="AH21" i="63" s="1"/>
  <c r="D22" i="63"/>
  <c r="AC22" i="63"/>
  <c r="C23" i="63"/>
  <c r="B22" i="63"/>
  <c r="AD22" i="62"/>
  <c r="AG22" i="62" s="1"/>
  <c r="AE22" i="62"/>
  <c r="AH22" i="62" s="1"/>
  <c r="D23" i="62"/>
  <c r="AC23" i="62"/>
  <c r="C24" i="62"/>
  <c r="B23" i="62"/>
  <c r="AD22" i="61"/>
  <c r="AG22" i="61" s="1"/>
  <c r="AE22" i="61"/>
  <c r="AH22" i="61" s="1"/>
  <c r="D23" i="61"/>
  <c r="AC23" i="61"/>
  <c r="C24" i="61"/>
  <c r="B23" i="61"/>
  <c r="AD21" i="60"/>
  <c r="AG21" i="60" s="1"/>
  <c r="AE21" i="60"/>
  <c r="AH21" i="60" s="1"/>
  <c r="D22" i="60"/>
  <c r="AC22" i="60"/>
  <c r="C23" i="60"/>
  <c r="B22" i="60"/>
  <c r="AD21" i="59"/>
  <c r="AG21" i="59" s="1"/>
  <c r="AE21" i="59"/>
  <c r="AH21" i="59" s="1"/>
  <c r="AC22" i="59"/>
  <c r="B22" i="59"/>
  <c r="C23" i="59"/>
  <c r="D22" i="59"/>
  <c r="AD22" i="64" l="1"/>
  <c r="AG22" i="64" s="1"/>
  <c r="AE22" i="64"/>
  <c r="AH22" i="64" s="1"/>
  <c r="D23" i="64"/>
  <c r="AC23" i="64"/>
  <c r="C24" i="64"/>
  <c r="B23" i="64"/>
  <c r="AD22" i="63"/>
  <c r="AG22" i="63" s="1"/>
  <c r="AE22" i="63"/>
  <c r="AH22" i="63" s="1"/>
  <c r="AC23" i="63"/>
  <c r="B23" i="63"/>
  <c r="D23" i="63"/>
  <c r="C24" i="63"/>
  <c r="AD23" i="62"/>
  <c r="AG23" i="62" s="1"/>
  <c r="AE23" i="62"/>
  <c r="AH23" i="62" s="1"/>
  <c r="D24" i="62"/>
  <c r="AC24" i="62"/>
  <c r="C25" i="62"/>
  <c r="B24" i="62"/>
  <c r="AD23" i="61"/>
  <c r="AG23" i="61" s="1"/>
  <c r="AE23" i="61"/>
  <c r="AH23" i="61" s="1"/>
  <c r="D24" i="61"/>
  <c r="AC24" i="61"/>
  <c r="C25" i="61"/>
  <c r="B24" i="61"/>
  <c r="AD22" i="60"/>
  <c r="AG22" i="60" s="1"/>
  <c r="AE22" i="60"/>
  <c r="AH22" i="60" s="1"/>
  <c r="D23" i="60"/>
  <c r="AC23" i="60"/>
  <c r="C24" i="60"/>
  <c r="B23" i="60"/>
  <c r="AE22" i="59"/>
  <c r="AH22" i="59" s="1"/>
  <c r="AD22" i="59"/>
  <c r="AG22" i="59" s="1"/>
  <c r="D23" i="59"/>
  <c r="B23" i="59"/>
  <c r="AC23" i="59"/>
  <c r="C24" i="59"/>
  <c r="AD23" i="64" l="1"/>
  <c r="AG23" i="64" s="1"/>
  <c r="AE23" i="64"/>
  <c r="AH23" i="64" s="1"/>
  <c r="D24" i="64"/>
  <c r="AC24" i="64"/>
  <c r="C25" i="64"/>
  <c r="B24" i="64"/>
  <c r="AD23" i="63"/>
  <c r="AG23" i="63" s="1"/>
  <c r="AE23" i="63"/>
  <c r="AH23" i="63" s="1"/>
  <c r="D24" i="63"/>
  <c r="AC24" i="63"/>
  <c r="C25" i="63"/>
  <c r="B24" i="63"/>
  <c r="AD24" i="62"/>
  <c r="AG24" i="62" s="1"/>
  <c r="AE24" i="62"/>
  <c r="AH24" i="62" s="1"/>
  <c r="D25" i="62"/>
  <c r="AC25" i="62"/>
  <c r="C26" i="62"/>
  <c r="B25" i="62"/>
  <c r="AD24" i="61"/>
  <c r="AG24" i="61" s="1"/>
  <c r="AE24" i="61"/>
  <c r="AH24" i="61" s="1"/>
  <c r="D25" i="61"/>
  <c r="AC25" i="61"/>
  <c r="C26" i="61"/>
  <c r="B25" i="61"/>
  <c r="AD23" i="60"/>
  <c r="AG23" i="60" s="1"/>
  <c r="AE23" i="60"/>
  <c r="AH23" i="60" s="1"/>
  <c r="D24" i="60"/>
  <c r="AC24" i="60"/>
  <c r="C25" i="60"/>
  <c r="B24" i="60"/>
  <c r="AE23" i="59"/>
  <c r="AH23" i="59" s="1"/>
  <c r="AD23" i="59"/>
  <c r="AG23" i="59" s="1"/>
  <c r="AC24" i="59"/>
  <c r="C25" i="59"/>
  <c r="B24" i="59"/>
  <c r="D24" i="59"/>
  <c r="AD24" i="64" l="1"/>
  <c r="AG24" i="64" s="1"/>
  <c r="AE24" i="64"/>
  <c r="AH24" i="64" s="1"/>
  <c r="D25" i="64"/>
  <c r="AC25" i="64"/>
  <c r="C26" i="64"/>
  <c r="B25" i="64"/>
  <c r="AD24" i="63"/>
  <c r="AG24" i="63" s="1"/>
  <c r="AE24" i="63"/>
  <c r="AH24" i="63" s="1"/>
  <c r="D25" i="63"/>
  <c r="AC25" i="63"/>
  <c r="C26" i="63"/>
  <c r="B25" i="63"/>
  <c r="AD25" i="62"/>
  <c r="AG25" i="62" s="1"/>
  <c r="AE25" i="62"/>
  <c r="AH25" i="62" s="1"/>
  <c r="D26" i="62"/>
  <c r="AC26" i="62"/>
  <c r="C27" i="62"/>
  <c r="B26" i="62"/>
  <c r="AD25" i="61"/>
  <c r="AG25" i="61" s="1"/>
  <c r="AE25" i="61"/>
  <c r="AH25" i="61" s="1"/>
  <c r="D26" i="61"/>
  <c r="AC26" i="61"/>
  <c r="C27" i="61"/>
  <c r="B26" i="61"/>
  <c r="AD24" i="60"/>
  <c r="AG24" i="60" s="1"/>
  <c r="AE24" i="60"/>
  <c r="AH24" i="60" s="1"/>
  <c r="AC25" i="60"/>
  <c r="C26" i="60"/>
  <c r="B25" i="60"/>
  <c r="D25" i="60"/>
  <c r="AD24" i="59"/>
  <c r="AG24" i="59" s="1"/>
  <c r="AE24" i="59"/>
  <c r="AH24" i="59" s="1"/>
  <c r="B25" i="59"/>
  <c r="AC25" i="59"/>
  <c r="C26" i="59"/>
  <c r="D25" i="59"/>
  <c r="AD25" i="64" l="1"/>
  <c r="AG25" i="64" s="1"/>
  <c r="AE25" i="64"/>
  <c r="AH25" i="64" s="1"/>
  <c r="D26" i="64"/>
  <c r="AC26" i="64"/>
  <c r="C27" i="64"/>
  <c r="B26" i="64"/>
  <c r="AD25" i="63"/>
  <c r="AG25" i="63" s="1"/>
  <c r="AE25" i="63"/>
  <c r="AH25" i="63" s="1"/>
  <c r="D26" i="63"/>
  <c r="AC26" i="63"/>
  <c r="C27" i="63"/>
  <c r="B26" i="63"/>
  <c r="AD26" i="62"/>
  <c r="AG26" i="62" s="1"/>
  <c r="AE26" i="62"/>
  <c r="AH26" i="62" s="1"/>
  <c r="D27" i="62"/>
  <c r="AC27" i="62"/>
  <c r="C28" i="62"/>
  <c r="B27" i="62"/>
  <c r="AD26" i="61"/>
  <c r="AG26" i="61" s="1"/>
  <c r="AE26" i="61"/>
  <c r="AH26" i="61" s="1"/>
  <c r="D27" i="61"/>
  <c r="AC27" i="61"/>
  <c r="C28" i="61"/>
  <c r="B27" i="61"/>
  <c r="AE25" i="60"/>
  <c r="AH25" i="60" s="1"/>
  <c r="AD25" i="60"/>
  <c r="AG25" i="60" s="1"/>
  <c r="AC26" i="60"/>
  <c r="C27" i="60"/>
  <c r="D26" i="60"/>
  <c r="B26" i="60"/>
  <c r="AE25" i="59"/>
  <c r="AH25" i="59" s="1"/>
  <c r="AD25" i="59"/>
  <c r="AG25" i="59" s="1"/>
  <c r="AC26" i="59"/>
  <c r="D26" i="59"/>
  <c r="B26" i="59"/>
  <c r="C27" i="59"/>
  <c r="AD26" i="64" l="1"/>
  <c r="AG26" i="64" s="1"/>
  <c r="AE26" i="64"/>
  <c r="AH26" i="64" s="1"/>
  <c r="D27" i="64"/>
  <c r="AC27" i="64"/>
  <c r="C28" i="64"/>
  <c r="B27" i="64"/>
  <c r="AD26" i="63"/>
  <c r="AG26" i="63" s="1"/>
  <c r="AE26" i="63"/>
  <c r="AH26" i="63" s="1"/>
  <c r="D27" i="63"/>
  <c r="AC27" i="63"/>
  <c r="C28" i="63"/>
  <c r="B27" i="63"/>
  <c r="AD27" i="62"/>
  <c r="AG27" i="62" s="1"/>
  <c r="AE27" i="62"/>
  <c r="AH27" i="62" s="1"/>
  <c r="D28" i="62"/>
  <c r="AC28" i="62"/>
  <c r="C29" i="62"/>
  <c r="B28" i="62"/>
  <c r="AD27" i="61"/>
  <c r="AG27" i="61" s="1"/>
  <c r="AE27" i="61"/>
  <c r="AH27" i="61" s="1"/>
  <c r="D28" i="61"/>
  <c r="AC28" i="61"/>
  <c r="C29" i="61"/>
  <c r="B28" i="61"/>
  <c r="AE26" i="60"/>
  <c r="AH26" i="60" s="1"/>
  <c r="AD26" i="60"/>
  <c r="AG26" i="60" s="1"/>
  <c r="D27" i="60"/>
  <c r="B27" i="60"/>
  <c r="AC27" i="60"/>
  <c r="C28" i="60"/>
  <c r="AE26" i="59"/>
  <c r="AH26" i="59" s="1"/>
  <c r="AD26" i="59"/>
  <c r="AG26" i="59" s="1"/>
  <c r="B27" i="59"/>
  <c r="AC27" i="59"/>
  <c r="C28" i="59"/>
  <c r="D27" i="59"/>
  <c r="AD27" i="64" l="1"/>
  <c r="AG27" i="64" s="1"/>
  <c r="AE27" i="64"/>
  <c r="AH27" i="64" s="1"/>
  <c r="D28" i="64"/>
  <c r="AC28" i="64"/>
  <c r="C29" i="64"/>
  <c r="B28" i="64"/>
  <c r="AD27" i="63"/>
  <c r="AG27" i="63" s="1"/>
  <c r="AE27" i="63"/>
  <c r="AH27" i="63" s="1"/>
  <c r="D28" i="63"/>
  <c r="AC28" i="63"/>
  <c r="C29" i="63"/>
  <c r="B28" i="63"/>
  <c r="AD28" i="62"/>
  <c r="AG28" i="62" s="1"/>
  <c r="AE28" i="62"/>
  <c r="AH28" i="62" s="1"/>
  <c r="D29" i="62"/>
  <c r="AC29" i="62"/>
  <c r="C30" i="62"/>
  <c r="B29" i="62"/>
  <c r="AD28" i="61"/>
  <c r="AG28" i="61" s="1"/>
  <c r="AE28" i="61"/>
  <c r="AH28" i="61" s="1"/>
  <c r="D29" i="61"/>
  <c r="AC29" i="61"/>
  <c r="C30" i="61"/>
  <c r="B29" i="61"/>
  <c r="AD27" i="60"/>
  <c r="AG27" i="60" s="1"/>
  <c r="AE27" i="60"/>
  <c r="AH27" i="60" s="1"/>
  <c r="AC28" i="60"/>
  <c r="D28" i="60"/>
  <c r="C29" i="60"/>
  <c r="B28" i="60"/>
  <c r="AD27" i="59"/>
  <c r="AG27" i="59" s="1"/>
  <c r="AE27" i="59"/>
  <c r="AH27" i="59" s="1"/>
  <c r="B28" i="59"/>
  <c r="D28" i="59"/>
  <c r="C29" i="59"/>
  <c r="AC28" i="59"/>
  <c r="AD28" i="64" l="1"/>
  <c r="AG28" i="64" s="1"/>
  <c r="AE28" i="64"/>
  <c r="AH28" i="64" s="1"/>
  <c r="D29" i="64"/>
  <c r="AC29" i="64"/>
  <c r="C30" i="64"/>
  <c r="B29" i="64"/>
  <c r="AD28" i="63"/>
  <c r="AG28" i="63" s="1"/>
  <c r="AE28" i="63"/>
  <c r="AH28" i="63" s="1"/>
  <c r="D29" i="63"/>
  <c r="AC29" i="63"/>
  <c r="C30" i="63"/>
  <c r="B29" i="63"/>
  <c r="AD29" i="62"/>
  <c r="AG29" i="62" s="1"/>
  <c r="AE29" i="62"/>
  <c r="AH29" i="62" s="1"/>
  <c r="D30" i="62"/>
  <c r="AC30" i="62"/>
  <c r="C31" i="62"/>
  <c r="B30" i="62"/>
  <c r="AD29" i="61"/>
  <c r="AG29" i="61" s="1"/>
  <c r="AE29" i="61"/>
  <c r="AH29" i="61" s="1"/>
  <c r="D30" i="61"/>
  <c r="AC30" i="61"/>
  <c r="C31" i="61"/>
  <c r="B30" i="61"/>
  <c r="AD28" i="60"/>
  <c r="AG28" i="60" s="1"/>
  <c r="AE28" i="60"/>
  <c r="AH28" i="60" s="1"/>
  <c r="AC29" i="60"/>
  <c r="B29" i="60"/>
  <c r="D29" i="60"/>
  <c r="C30" i="60"/>
  <c r="C30" i="59"/>
  <c r="B29" i="59"/>
  <c r="AC29" i="59"/>
  <c r="D29" i="59"/>
  <c r="AD28" i="59"/>
  <c r="AG28" i="59" s="1"/>
  <c r="AE28" i="59"/>
  <c r="AH28" i="59" s="1"/>
  <c r="AD29" i="64" l="1"/>
  <c r="AG29" i="64" s="1"/>
  <c r="AE29" i="64"/>
  <c r="AH29" i="64" s="1"/>
  <c r="D30" i="64"/>
  <c r="AC30" i="64"/>
  <c r="C31" i="64"/>
  <c r="B30" i="64"/>
  <c r="AD29" i="63"/>
  <c r="AG29" i="63" s="1"/>
  <c r="AE29" i="63"/>
  <c r="AH29" i="63" s="1"/>
  <c r="D30" i="63"/>
  <c r="AC30" i="63"/>
  <c r="C31" i="63"/>
  <c r="B30" i="63"/>
  <c r="AD30" i="62"/>
  <c r="AG30" i="62" s="1"/>
  <c r="AE30" i="62"/>
  <c r="AH30" i="62" s="1"/>
  <c r="D31" i="62"/>
  <c r="AC31" i="62"/>
  <c r="C32" i="62"/>
  <c r="B31" i="62"/>
  <c r="AD30" i="61"/>
  <c r="AG30" i="61" s="1"/>
  <c r="AE30" i="61"/>
  <c r="AH30" i="61" s="1"/>
  <c r="D31" i="61"/>
  <c r="AC31" i="61"/>
  <c r="C32" i="61"/>
  <c r="B31" i="61"/>
  <c r="AE29" i="60"/>
  <c r="AH29" i="60" s="1"/>
  <c r="AD29" i="60"/>
  <c r="AG29" i="60" s="1"/>
  <c r="D30" i="60"/>
  <c r="AC30" i="60"/>
  <c r="C31" i="60"/>
  <c r="B30" i="60"/>
  <c r="C31" i="59"/>
  <c r="D30" i="59"/>
  <c r="B30" i="59"/>
  <c r="AC30" i="59"/>
  <c r="AE29" i="59"/>
  <c r="AH29" i="59" s="1"/>
  <c r="AD29" i="59"/>
  <c r="AG29" i="59" s="1"/>
  <c r="AD30" i="64" l="1"/>
  <c r="AG30" i="64" s="1"/>
  <c r="AE30" i="64"/>
  <c r="AH30" i="64" s="1"/>
  <c r="D31" i="64"/>
  <c r="AC31" i="64"/>
  <c r="C32" i="64"/>
  <c r="B31" i="64"/>
  <c r="AD30" i="63"/>
  <c r="AG30" i="63" s="1"/>
  <c r="AE30" i="63"/>
  <c r="AH30" i="63" s="1"/>
  <c r="D31" i="63"/>
  <c r="AC31" i="63"/>
  <c r="C32" i="63"/>
  <c r="B31" i="63"/>
  <c r="AD31" i="62"/>
  <c r="AG31" i="62" s="1"/>
  <c r="AE31" i="62"/>
  <c r="AH31" i="62" s="1"/>
  <c r="D32" i="62"/>
  <c r="C33" i="62"/>
  <c r="AC32" i="62"/>
  <c r="B32" i="62"/>
  <c r="AD31" i="61"/>
  <c r="AG31" i="61" s="1"/>
  <c r="AE31" i="61"/>
  <c r="AH31" i="61" s="1"/>
  <c r="D32" i="61"/>
  <c r="AC32" i="61"/>
  <c r="C33" i="61"/>
  <c r="B32" i="61"/>
  <c r="AD30" i="60"/>
  <c r="AG30" i="60" s="1"/>
  <c r="AE30" i="60"/>
  <c r="AH30" i="60" s="1"/>
  <c r="B31" i="60"/>
  <c r="D31" i="60"/>
  <c r="AC31" i="60"/>
  <c r="C32" i="60"/>
  <c r="C32" i="59"/>
  <c r="D31" i="59"/>
  <c r="B31" i="59"/>
  <c r="AC31" i="59"/>
  <c r="AE30" i="59"/>
  <c r="AH30" i="59" s="1"/>
  <c r="AD30" i="59"/>
  <c r="AG30" i="59" s="1"/>
  <c r="AD31" i="64" l="1"/>
  <c r="AG31" i="64" s="1"/>
  <c r="AE31" i="64"/>
  <c r="AH31" i="64" s="1"/>
  <c r="D32" i="64"/>
  <c r="AC32" i="64"/>
  <c r="C33" i="64"/>
  <c r="B32" i="64"/>
  <c r="AD31" i="63"/>
  <c r="AG31" i="63" s="1"/>
  <c r="AE31" i="63"/>
  <c r="AH31" i="63" s="1"/>
  <c r="D32" i="63"/>
  <c r="AC32" i="63"/>
  <c r="C33" i="63"/>
  <c r="B32" i="63"/>
  <c r="D33" i="62"/>
  <c r="AC33" i="62"/>
  <c r="C34" i="62"/>
  <c r="B33" i="62"/>
  <c r="AD32" i="62"/>
  <c r="AG32" i="62" s="1"/>
  <c r="AE32" i="62"/>
  <c r="AH32" i="62" s="1"/>
  <c r="AD32" i="61"/>
  <c r="AG32" i="61" s="1"/>
  <c r="AE32" i="61"/>
  <c r="AH32" i="61" s="1"/>
  <c r="D33" i="61"/>
  <c r="AC33" i="61"/>
  <c r="C34" i="61"/>
  <c r="B33" i="61"/>
  <c r="AD31" i="60"/>
  <c r="AG31" i="60" s="1"/>
  <c r="AE31" i="60"/>
  <c r="AH31" i="60" s="1"/>
  <c r="D32" i="60"/>
  <c r="AC32" i="60"/>
  <c r="C33" i="60"/>
  <c r="B32" i="60"/>
  <c r="C33" i="59"/>
  <c r="B32" i="59"/>
  <c r="AC32" i="59"/>
  <c r="D32" i="59"/>
  <c r="AE31" i="59"/>
  <c r="AH31" i="59" s="1"/>
  <c r="AD31" i="59"/>
  <c r="AG31" i="59" s="1"/>
  <c r="AD32" i="64" l="1"/>
  <c r="AG32" i="64" s="1"/>
  <c r="AE32" i="64"/>
  <c r="AH32" i="64" s="1"/>
  <c r="D33" i="64"/>
  <c r="AC33" i="64"/>
  <c r="C34" i="64"/>
  <c r="B33" i="64"/>
  <c r="AD32" i="63"/>
  <c r="AG32" i="63" s="1"/>
  <c r="AE32" i="63"/>
  <c r="AH32" i="63" s="1"/>
  <c r="D33" i="63"/>
  <c r="AC33" i="63"/>
  <c r="C34" i="63"/>
  <c r="B33" i="63"/>
  <c r="AD33" i="62"/>
  <c r="AG33" i="62" s="1"/>
  <c r="AE33" i="62"/>
  <c r="AH33" i="62" s="1"/>
  <c r="D34" i="62"/>
  <c r="AC34" i="62"/>
  <c r="C35" i="62"/>
  <c r="B34" i="62"/>
  <c r="AD33" i="61"/>
  <c r="AG33" i="61" s="1"/>
  <c r="AE33" i="61"/>
  <c r="AH33" i="61" s="1"/>
  <c r="D34" i="61"/>
  <c r="AC34" i="61"/>
  <c r="C35" i="61"/>
  <c r="B34" i="61"/>
  <c r="AD32" i="60"/>
  <c r="AG32" i="60" s="1"/>
  <c r="AE32" i="60"/>
  <c r="AH32" i="60" s="1"/>
  <c r="D33" i="60"/>
  <c r="AC33" i="60"/>
  <c r="C34" i="60"/>
  <c r="B33" i="60"/>
  <c r="B33" i="59"/>
  <c r="AC33" i="59"/>
  <c r="D33" i="59"/>
  <c r="C34" i="59"/>
  <c r="AD32" i="59"/>
  <c r="AG32" i="59" s="1"/>
  <c r="AE32" i="59"/>
  <c r="AH32" i="59" s="1"/>
  <c r="AD33" i="64" l="1"/>
  <c r="AG33" i="64" s="1"/>
  <c r="AE33" i="64"/>
  <c r="AH33" i="64" s="1"/>
  <c r="D34" i="64"/>
  <c r="AC34" i="64"/>
  <c r="C35" i="64"/>
  <c r="B34" i="64"/>
  <c r="AD33" i="63"/>
  <c r="AG33" i="63" s="1"/>
  <c r="AE33" i="63"/>
  <c r="AH33" i="63" s="1"/>
  <c r="D34" i="63"/>
  <c r="AC34" i="63"/>
  <c r="C35" i="63"/>
  <c r="B34" i="63"/>
  <c r="AD34" i="62"/>
  <c r="AG34" i="62" s="1"/>
  <c r="AE34" i="62"/>
  <c r="AH34" i="62" s="1"/>
  <c r="D35" i="62"/>
  <c r="AC35" i="62"/>
  <c r="C36" i="62"/>
  <c r="B35" i="62"/>
  <c r="AD34" i="61"/>
  <c r="AG34" i="61" s="1"/>
  <c r="AE34" i="61"/>
  <c r="AH34" i="61" s="1"/>
  <c r="D35" i="61"/>
  <c r="AC35" i="61"/>
  <c r="C36" i="61"/>
  <c r="B35" i="61"/>
  <c r="AD33" i="60"/>
  <c r="AG33" i="60" s="1"/>
  <c r="AE33" i="60"/>
  <c r="AH33" i="60" s="1"/>
  <c r="D34" i="60"/>
  <c r="AC34" i="60"/>
  <c r="C35" i="60"/>
  <c r="B34" i="60"/>
  <c r="AE33" i="59"/>
  <c r="AH33" i="59" s="1"/>
  <c r="AD33" i="59"/>
  <c r="AG33" i="59" s="1"/>
  <c r="C35" i="59"/>
  <c r="AC34" i="59"/>
  <c r="B34" i="59"/>
  <c r="D34" i="59"/>
  <c r="AD34" i="64" l="1"/>
  <c r="AG34" i="64" s="1"/>
  <c r="AE34" i="64"/>
  <c r="AH34" i="64" s="1"/>
  <c r="D35" i="64"/>
  <c r="AC35" i="64"/>
  <c r="C36" i="64"/>
  <c r="B35" i="64"/>
  <c r="AD34" i="63"/>
  <c r="AG34" i="63" s="1"/>
  <c r="AE34" i="63"/>
  <c r="AH34" i="63" s="1"/>
  <c r="D35" i="63"/>
  <c r="AC35" i="63"/>
  <c r="C36" i="63"/>
  <c r="B35" i="63"/>
  <c r="AD35" i="62"/>
  <c r="AG35" i="62" s="1"/>
  <c r="AE35" i="62"/>
  <c r="AH35" i="62" s="1"/>
  <c r="D36" i="62"/>
  <c r="AC36" i="62"/>
  <c r="C37" i="62"/>
  <c r="B36" i="62"/>
  <c r="AD35" i="61"/>
  <c r="AG35" i="61" s="1"/>
  <c r="AE35" i="61"/>
  <c r="AH35" i="61" s="1"/>
  <c r="D36" i="61"/>
  <c r="AC36" i="61"/>
  <c r="C37" i="61"/>
  <c r="B36" i="61"/>
  <c r="AD34" i="60"/>
  <c r="AG34" i="60" s="1"/>
  <c r="AE34" i="60"/>
  <c r="AH34" i="60" s="1"/>
  <c r="D35" i="60"/>
  <c r="AC35" i="60"/>
  <c r="C36" i="60"/>
  <c r="B35" i="60"/>
  <c r="C36" i="59"/>
  <c r="B35" i="59"/>
  <c r="D35" i="59"/>
  <c r="AC35" i="59"/>
  <c r="AE34" i="59"/>
  <c r="AH34" i="59" s="1"/>
  <c r="AD34" i="59"/>
  <c r="AG34" i="59" s="1"/>
  <c r="AD35" i="64" l="1"/>
  <c r="AG35" i="64" s="1"/>
  <c r="AE35" i="64"/>
  <c r="AH35" i="64" s="1"/>
  <c r="D36" i="64"/>
  <c r="AC36" i="64"/>
  <c r="C37" i="64"/>
  <c r="B36" i="64"/>
  <c r="AD35" i="63"/>
  <c r="AG35" i="63" s="1"/>
  <c r="AE35" i="63"/>
  <c r="AH35" i="63" s="1"/>
  <c r="D36" i="63"/>
  <c r="AC36" i="63"/>
  <c r="C37" i="63"/>
  <c r="B36" i="63"/>
  <c r="AD36" i="62"/>
  <c r="AG36" i="62" s="1"/>
  <c r="AE36" i="62"/>
  <c r="AH36" i="62" s="1"/>
  <c r="C38" i="62"/>
  <c r="B37" i="62"/>
  <c r="D37" i="62"/>
  <c r="AC37" i="62"/>
  <c r="AD36" i="61"/>
  <c r="AG36" i="61" s="1"/>
  <c r="AE36" i="61"/>
  <c r="AH36" i="61" s="1"/>
  <c r="D37" i="61"/>
  <c r="AC37" i="61"/>
  <c r="C38" i="61"/>
  <c r="B37" i="61"/>
  <c r="AD35" i="60"/>
  <c r="AG35" i="60" s="1"/>
  <c r="AE35" i="60"/>
  <c r="AH35" i="60" s="1"/>
  <c r="D36" i="60"/>
  <c r="AC36" i="60"/>
  <c r="C37" i="60"/>
  <c r="B36" i="60"/>
  <c r="B36" i="59"/>
  <c r="C37" i="59"/>
  <c r="D36" i="59"/>
  <c r="AC36" i="59"/>
  <c r="AE35" i="59"/>
  <c r="AH35" i="59" s="1"/>
  <c r="AD35" i="59"/>
  <c r="AG35" i="59" s="1"/>
  <c r="AD36" i="64" l="1"/>
  <c r="AG36" i="64" s="1"/>
  <c r="AE36" i="64"/>
  <c r="AH36" i="64" s="1"/>
  <c r="D37" i="64"/>
  <c r="AC37" i="64"/>
  <c r="C38" i="64"/>
  <c r="B37" i="64"/>
  <c r="AD36" i="63"/>
  <c r="AG36" i="63" s="1"/>
  <c r="AE36" i="63"/>
  <c r="AH36" i="63" s="1"/>
  <c r="D37" i="63"/>
  <c r="AC37" i="63"/>
  <c r="C38" i="63"/>
  <c r="B37" i="63"/>
  <c r="AC38" i="62"/>
  <c r="C39" i="62"/>
  <c r="D38" i="62"/>
  <c r="B38" i="62"/>
  <c r="AD37" i="62"/>
  <c r="AG37" i="62" s="1"/>
  <c r="AE37" i="62"/>
  <c r="AH37" i="62" s="1"/>
  <c r="AD37" i="61"/>
  <c r="AG37" i="61" s="1"/>
  <c r="AE37" i="61"/>
  <c r="AH37" i="61" s="1"/>
  <c r="D38" i="61"/>
  <c r="AC38" i="61"/>
  <c r="C39" i="61"/>
  <c r="B38" i="61"/>
  <c r="AD36" i="60"/>
  <c r="AG36" i="60" s="1"/>
  <c r="AE36" i="60"/>
  <c r="AH36" i="60" s="1"/>
  <c r="D37" i="60"/>
  <c r="AC37" i="60"/>
  <c r="C38" i="60"/>
  <c r="B37" i="60"/>
  <c r="C38" i="59"/>
  <c r="B37" i="59"/>
  <c r="D37" i="59"/>
  <c r="AC37" i="59"/>
  <c r="AE36" i="59"/>
  <c r="AH36" i="59" s="1"/>
  <c r="AD36" i="59"/>
  <c r="AG36" i="59" s="1"/>
  <c r="AD37" i="64" l="1"/>
  <c r="AG37" i="64" s="1"/>
  <c r="AE37" i="64"/>
  <c r="AH37" i="64" s="1"/>
  <c r="D38" i="64"/>
  <c r="AC38" i="64"/>
  <c r="C39" i="64"/>
  <c r="B38" i="64"/>
  <c r="AD37" i="63"/>
  <c r="AG37" i="63" s="1"/>
  <c r="AE37" i="63"/>
  <c r="AH37" i="63" s="1"/>
  <c r="D38" i="63"/>
  <c r="AC38" i="63"/>
  <c r="C39" i="63"/>
  <c r="B38" i="63"/>
  <c r="AD38" i="62"/>
  <c r="AG38" i="62" s="1"/>
  <c r="AE38" i="62"/>
  <c r="AH38" i="62" s="1"/>
  <c r="D39" i="62"/>
  <c r="AC39" i="62"/>
  <c r="C40" i="62"/>
  <c r="B39" i="62"/>
  <c r="AD38" i="61"/>
  <c r="AG38" i="61" s="1"/>
  <c r="AE38" i="61"/>
  <c r="AH38" i="61" s="1"/>
  <c r="D39" i="61"/>
  <c r="AC39" i="61"/>
  <c r="C40" i="61"/>
  <c r="B39" i="61"/>
  <c r="AD37" i="60"/>
  <c r="AG37" i="60" s="1"/>
  <c r="AE37" i="60"/>
  <c r="AH37" i="60" s="1"/>
  <c r="D38" i="60"/>
  <c r="AC38" i="60"/>
  <c r="C39" i="60"/>
  <c r="B38" i="60"/>
  <c r="AC38" i="59"/>
  <c r="C39" i="59"/>
  <c r="D38" i="59"/>
  <c r="B38" i="59"/>
  <c r="AD37" i="59"/>
  <c r="AG37" i="59" s="1"/>
  <c r="AE37" i="59"/>
  <c r="AH37" i="59" s="1"/>
  <c r="AD38" i="64" l="1"/>
  <c r="AG38" i="64" s="1"/>
  <c r="AE38" i="64"/>
  <c r="AH38" i="64" s="1"/>
  <c r="D39" i="64"/>
  <c r="AC39" i="64"/>
  <c r="C40" i="64"/>
  <c r="B39" i="64"/>
  <c r="AD38" i="63"/>
  <c r="AG38" i="63" s="1"/>
  <c r="AE38" i="63"/>
  <c r="AH38" i="63" s="1"/>
  <c r="D39" i="63"/>
  <c r="C40" i="63"/>
  <c r="B39" i="63"/>
  <c r="AC39" i="63"/>
  <c r="AE39" i="62"/>
  <c r="AH39" i="62" s="1"/>
  <c r="AD39" i="62"/>
  <c r="AG39" i="62" s="1"/>
  <c r="D40" i="62"/>
  <c r="C41" i="62"/>
  <c r="B40" i="62"/>
  <c r="AC40" i="62"/>
  <c r="AD39" i="61"/>
  <c r="AG39" i="61" s="1"/>
  <c r="AE39" i="61"/>
  <c r="AH39" i="61" s="1"/>
  <c r="D40" i="61"/>
  <c r="AC40" i="61"/>
  <c r="C41" i="61"/>
  <c r="B40" i="61"/>
  <c r="AD38" i="60"/>
  <c r="AG38" i="60" s="1"/>
  <c r="AE38" i="60"/>
  <c r="AH38" i="60" s="1"/>
  <c r="D39" i="60"/>
  <c r="AC39" i="60"/>
  <c r="C40" i="60"/>
  <c r="B39" i="60"/>
  <c r="AD38" i="59"/>
  <c r="AG38" i="59" s="1"/>
  <c r="AE38" i="59"/>
  <c r="AH38" i="59" s="1"/>
  <c r="AC39" i="59"/>
  <c r="C40" i="59"/>
  <c r="B39" i="59"/>
  <c r="D39" i="59"/>
  <c r="AD39" i="64" l="1"/>
  <c r="AG39" i="64" s="1"/>
  <c r="AE39" i="64"/>
  <c r="AH39" i="64" s="1"/>
  <c r="D40" i="64"/>
  <c r="AC40" i="64"/>
  <c r="C41" i="64"/>
  <c r="B40" i="64"/>
  <c r="B40" i="63"/>
  <c r="D40" i="63"/>
  <c r="AC40" i="63"/>
  <c r="C41" i="63"/>
  <c r="AE39" i="63"/>
  <c r="AH39" i="63" s="1"/>
  <c r="AD39" i="63"/>
  <c r="AG39" i="63" s="1"/>
  <c r="D41" i="62"/>
  <c r="AC41" i="62"/>
  <c r="B41" i="62"/>
  <c r="C42" i="62"/>
  <c r="AE40" i="62"/>
  <c r="AH40" i="62" s="1"/>
  <c r="AD40" i="62"/>
  <c r="AG40" i="62" s="1"/>
  <c r="AD40" i="61"/>
  <c r="AG40" i="61" s="1"/>
  <c r="AE40" i="61"/>
  <c r="AH40" i="61" s="1"/>
  <c r="D41" i="61"/>
  <c r="AC41" i="61"/>
  <c r="C42" i="61"/>
  <c r="B41" i="61"/>
  <c r="AE39" i="60"/>
  <c r="AH39" i="60" s="1"/>
  <c r="AD39" i="60"/>
  <c r="AG39" i="60" s="1"/>
  <c r="D40" i="60"/>
  <c r="AC40" i="60"/>
  <c r="C41" i="60"/>
  <c r="B40" i="60"/>
  <c r="AD39" i="59"/>
  <c r="AG39" i="59" s="1"/>
  <c r="AE39" i="59"/>
  <c r="AH39" i="59" s="1"/>
  <c r="D40" i="59"/>
  <c r="C41" i="59"/>
  <c r="B40" i="59"/>
  <c r="AC40" i="59"/>
  <c r="AD40" i="64" l="1"/>
  <c r="AG40" i="64" s="1"/>
  <c r="AE40" i="64"/>
  <c r="AH40" i="64" s="1"/>
  <c r="D41" i="64"/>
  <c r="AC41" i="64"/>
  <c r="C42" i="64"/>
  <c r="B41" i="64"/>
  <c r="AD40" i="63"/>
  <c r="AG40" i="63" s="1"/>
  <c r="AE40" i="63"/>
  <c r="AH40" i="63" s="1"/>
  <c r="AC41" i="63"/>
  <c r="B41" i="63"/>
  <c r="D41" i="63"/>
  <c r="C42" i="63"/>
  <c r="AD41" i="62"/>
  <c r="AG41" i="62" s="1"/>
  <c r="AE41" i="62"/>
  <c r="AH41" i="62" s="1"/>
  <c r="D42" i="62"/>
  <c r="AC42" i="62"/>
  <c r="C43" i="62"/>
  <c r="B42" i="62"/>
  <c r="AD41" i="61"/>
  <c r="AG41" i="61" s="1"/>
  <c r="AE41" i="61"/>
  <c r="AH41" i="61" s="1"/>
  <c r="AC42" i="61"/>
  <c r="C43" i="61"/>
  <c r="D42" i="61"/>
  <c r="B42" i="61"/>
  <c r="AD40" i="60"/>
  <c r="AG40" i="60" s="1"/>
  <c r="AE40" i="60"/>
  <c r="AH40" i="60" s="1"/>
  <c r="D41" i="60"/>
  <c r="AC41" i="60"/>
  <c r="C42" i="60"/>
  <c r="B41" i="60"/>
  <c r="C42" i="59"/>
  <c r="B41" i="59"/>
  <c r="D41" i="59"/>
  <c r="AC41" i="59"/>
  <c r="AD40" i="59"/>
  <c r="AG40" i="59" s="1"/>
  <c r="AE40" i="59"/>
  <c r="AH40" i="59" s="1"/>
  <c r="AD41" i="64" l="1"/>
  <c r="AG41" i="64" s="1"/>
  <c r="AE41" i="64"/>
  <c r="AH41" i="64" s="1"/>
  <c r="D42" i="64"/>
  <c r="AC42" i="64"/>
  <c r="C43" i="64"/>
  <c r="B42" i="64"/>
  <c r="AE41" i="63"/>
  <c r="AH41" i="63" s="1"/>
  <c r="AD41" i="63"/>
  <c r="AG41" i="63" s="1"/>
  <c r="D42" i="63"/>
  <c r="AC42" i="63"/>
  <c r="C43" i="63"/>
  <c r="B42" i="63"/>
  <c r="AD42" i="62"/>
  <c r="AG42" i="62" s="1"/>
  <c r="AE42" i="62"/>
  <c r="AH42" i="62" s="1"/>
  <c r="D43" i="62"/>
  <c r="AF43" i="62"/>
  <c r="C44" i="62"/>
  <c r="B43" i="62"/>
  <c r="AC43" i="62"/>
  <c r="AD42" i="61"/>
  <c r="AG42" i="61" s="1"/>
  <c r="AE42" i="61"/>
  <c r="AH42" i="61" s="1"/>
  <c r="D43" i="61"/>
  <c r="AC43" i="61"/>
  <c r="C44" i="61"/>
  <c r="B43" i="61"/>
  <c r="AF43" i="61"/>
  <c r="AD41" i="60"/>
  <c r="AG41" i="60" s="1"/>
  <c r="AE41" i="60"/>
  <c r="AH41" i="60" s="1"/>
  <c r="D42" i="60"/>
  <c r="AC42" i="60"/>
  <c r="C43" i="60"/>
  <c r="B42" i="60"/>
  <c r="B42" i="59"/>
  <c r="D42" i="59"/>
  <c r="AC42" i="59"/>
  <c r="C43" i="59"/>
  <c r="AD41" i="59"/>
  <c r="AG41" i="59" s="1"/>
  <c r="AE41" i="59"/>
  <c r="AH41" i="59" s="1"/>
  <c r="AD42" i="64" l="1"/>
  <c r="AG42" i="64" s="1"/>
  <c r="AE42" i="64"/>
  <c r="AH42" i="64" s="1"/>
  <c r="D43" i="64"/>
  <c r="AC43" i="64"/>
  <c r="AF43" i="64"/>
  <c r="C44" i="64"/>
  <c r="B43" i="64"/>
  <c r="AE42" i="63"/>
  <c r="AH42" i="63" s="1"/>
  <c r="AD42" i="63"/>
  <c r="AG42" i="63" s="1"/>
  <c r="D43" i="63"/>
  <c r="AC43" i="63"/>
  <c r="AF43" i="63"/>
  <c r="C44" i="63"/>
  <c r="B43" i="63"/>
  <c r="D44" i="62"/>
  <c r="AC44" i="62"/>
  <c r="AF44" i="62"/>
  <c r="C45" i="62"/>
  <c r="B44" i="62"/>
  <c r="AD43" i="62"/>
  <c r="AG43" i="62" s="1"/>
  <c r="AE43" i="62"/>
  <c r="AH43" i="62" s="1"/>
  <c r="AD43" i="61"/>
  <c r="AG43" i="61" s="1"/>
  <c r="AE43" i="61"/>
  <c r="AH43" i="61" s="1"/>
  <c r="D44" i="61"/>
  <c r="AF44" i="61"/>
  <c r="C45" i="61"/>
  <c r="B44" i="61"/>
  <c r="AC44" i="61"/>
  <c r="AD42" i="60"/>
  <c r="AG42" i="60" s="1"/>
  <c r="AE42" i="60"/>
  <c r="AH42" i="60" s="1"/>
  <c r="D43" i="60"/>
  <c r="AC43" i="60"/>
  <c r="AF43" i="60"/>
  <c r="C44" i="60"/>
  <c r="B43" i="60"/>
  <c r="AE42" i="59"/>
  <c r="AH42" i="59" s="1"/>
  <c r="AD42" i="59"/>
  <c r="AG42" i="59" s="1"/>
  <c r="AC43" i="59"/>
  <c r="AF43" i="59"/>
  <c r="B43" i="59"/>
  <c r="C44" i="59"/>
  <c r="D43" i="59"/>
  <c r="AD43" i="64" l="1"/>
  <c r="AG43" i="64" s="1"/>
  <c r="AE43" i="64"/>
  <c r="AH43" i="64" s="1"/>
  <c r="D44" i="64"/>
  <c r="AC44" i="64"/>
  <c r="AF44" i="64"/>
  <c r="C45" i="64"/>
  <c r="B44" i="64"/>
  <c r="AD43" i="63"/>
  <c r="AG43" i="63" s="1"/>
  <c r="AE43" i="63"/>
  <c r="AH43" i="63" s="1"/>
  <c r="AF44" i="63"/>
  <c r="C45" i="63"/>
  <c r="AC44" i="63"/>
  <c r="B44" i="63"/>
  <c r="D44" i="63"/>
  <c r="AD44" i="62"/>
  <c r="AG44" i="62" s="1"/>
  <c r="AE44" i="62"/>
  <c r="AH44" i="62" s="1"/>
  <c r="D45" i="62"/>
  <c r="AC45" i="62"/>
  <c r="AF45" i="62"/>
  <c r="AF47" i="62" s="1"/>
  <c r="B52" i="62" s="1"/>
  <c r="F52" i="62" s="1"/>
  <c r="B45" i="62"/>
  <c r="D45" i="61"/>
  <c r="AC45" i="61"/>
  <c r="AF45" i="61"/>
  <c r="AF47" i="61" s="1"/>
  <c r="B52" i="61" s="1"/>
  <c r="F52" i="61" s="1"/>
  <c r="B45" i="61"/>
  <c r="AD44" i="61"/>
  <c r="AG44" i="61" s="1"/>
  <c r="AE44" i="61"/>
  <c r="AH44" i="61" s="1"/>
  <c r="AD43" i="60"/>
  <c r="AG43" i="60" s="1"/>
  <c r="AE43" i="60"/>
  <c r="AH43" i="60" s="1"/>
  <c r="D44" i="60"/>
  <c r="AC44" i="60"/>
  <c r="AF44" i="60"/>
  <c r="C45" i="60"/>
  <c r="B44" i="60"/>
  <c r="AD43" i="59"/>
  <c r="AG43" i="59" s="1"/>
  <c r="AE43" i="59"/>
  <c r="AH43" i="59" s="1"/>
  <c r="AC44" i="59"/>
  <c r="C45" i="59"/>
  <c r="D44" i="59"/>
  <c r="B44" i="59"/>
  <c r="AF44" i="59"/>
  <c r="AD44" i="64" l="1"/>
  <c r="AG44" i="64" s="1"/>
  <c r="AE44" i="64"/>
  <c r="AH44" i="64" s="1"/>
  <c r="D45" i="64"/>
  <c r="AC45" i="64"/>
  <c r="AF45" i="64"/>
  <c r="AF47" i="64" s="1"/>
  <c r="B52" i="64" s="1"/>
  <c r="F52" i="64" s="1"/>
  <c r="B45" i="64"/>
  <c r="D45" i="63"/>
  <c r="AC45" i="63"/>
  <c r="AF45" i="63"/>
  <c r="AF47" i="63" s="1"/>
  <c r="B52" i="63" s="1"/>
  <c r="F52" i="63" s="1"/>
  <c r="B45" i="63"/>
  <c r="AD44" i="63"/>
  <c r="AG44" i="63" s="1"/>
  <c r="AE44" i="63"/>
  <c r="AH44" i="63" s="1"/>
  <c r="AD45" i="62"/>
  <c r="AG45" i="62" s="1"/>
  <c r="AG46" i="62" s="1"/>
  <c r="AE45" i="62"/>
  <c r="AH45" i="62" s="1"/>
  <c r="AH46" i="62" s="1"/>
  <c r="AE45" i="61"/>
  <c r="AH45" i="61" s="1"/>
  <c r="AH46" i="61" s="1"/>
  <c r="AD45" i="61"/>
  <c r="AG45" i="61" s="1"/>
  <c r="AG46" i="61" s="1"/>
  <c r="AG47" i="61" s="1"/>
  <c r="D52" i="61" s="1"/>
  <c r="AD44" i="60"/>
  <c r="AG44" i="60" s="1"/>
  <c r="AE44" i="60"/>
  <c r="AH44" i="60" s="1"/>
  <c r="D45" i="60"/>
  <c r="AC45" i="60"/>
  <c r="AF45" i="60"/>
  <c r="AF47" i="60" s="1"/>
  <c r="B45" i="60"/>
  <c r="AD44" i="59"/>
  <c r="AG44" i="59" s="1"/>
  <c r="AE44" i="59"/>
  <c r="AH44" i="59" s="1"/>
  <c r="D45" i="59"/>
  <c r="AC45" i="59"/>
  <c r="B45" i="59"/>
  <c r="AF45" i="59"/>
  <c r="AF47" i="59" s="1"/>
  <c r="B52" i="59" s="1"/>
  <c r="F52" i="59" s="1"/>
  <c r="AD45" i="64" l="1"/>
  <c r="AG45" i="64" s="1"/>
  <c r="AG46" i="64" s="1"/>
  <c r="AE45" i="64"/>
  <c r="AH45" i="64" s="1"/>
  <c r="AH46" i="64" s="1"/>
  <c r="AD45" i="63"/>
  <c r="AG45" i="63" s="1"/>
  <c r="AG46" i="63" s="1"/>
  <c r="AG47" i="63" s="1"/>
  <c r="D52" i="63" s="1"/>
  <c r="AE45" i="63"/>
  <c r="AH45" i="63" s="1"/>
  <c r="AH46" i="63" s="1"/>
  <c r="AG47" i="62"/>
  <c r="D52" i="62" s="1"/>
  <c r="AD45" i="60"/>
  <c r="AG45" i="60" s="1"/>
  <c r="AG46" i="60" s="1"/>
  <c r="AE45" i="60"/>
  <c r="AH45" i="60" s="1"/>
  <c r="AH46" i="60" s="1"/>
  <c r="AD45" i="59"/>
  <c r="AG45" i="59" s="1"/>
  <c r="AG46" i="59" s="1"/>
  <c r="AE45" i="59"/>
  <c r="AH45" i="59" s="1"/>
  <c r="AH46" i="59" s="1"/>
  <c r="AG47" i="64" l="1"/>
  <c r="D52" i="64" s="1"/>
  <c r="AG47" i="60"/>
  <c r="D52" i="60" s="1"/>
  <c r="AG47" i="59"/>
  <c r="D52" i="59" s="1"/>
</calcChain>
</file>

<file path=xl/sharedStrings.xml><?xml version="1.0" encoding="utf-8"?>
<sst xmlns="http://schemas.openxmlformats.org/spreadsheetml/2006/main" count="322" uniqueCount="61">
  <si>
    <t>○</t>
  </si>
  <si>
    <t>日</t>
    <rPh sb="0" eb="1">
      <t>ニチ</t>
    </rPh>
    <phoneticPr fontId="4"/>
  </si>
  <si>
    <t>曜日</t>
    <rPh sb="0" eb="2">
      <t>ヨウビ</t>
    </rPh>
    <phoneticPr fontId="4"/>
  </si>
  <si>
    <t>提出日　令和〇年〇〇月〇〇日</t>
    <rPh sb="0" eb="2">
      <t>テイシュツ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</si>
  <si>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○</t>
    <phoneticPr fontId="1"/>
  </si>
  <si>
    <t>〇〇〇〇〇〇工事</t>
    <phoneticPr fontId="1"/>
  </si>
  <si>
    <t>〇〇〇〇〇〇〇〇</t>
    <phoneticPr fontId="1"/>
  </si>
  <si>
    <t>工期</t>
    <rPh sb="0" eb="2">
      <t>コウキ</t>
    </rPh>
    <phoneticPr fontId="1"/>
  </si>
  <si>
    <t>受注者名</t>
    <rPh sb="0" eb="3">
      <t>ジュチュウシャ</t>
    </rPh>
    <rPh sb="3" eb="4">
      <t>メイ</t>
    </rPh>
    <phoneticPr fontId="1"/>
  </si>
  <si>
    <t>工事名</t>
    <rPh sb="0" eb="2">
      <t>コウジ</t>
    </rPh>
    <rPh sb="2" eb="3">
      <t>メイ</t>
    </rPh>
    <phoneticPr fontId="1"/>
  </si>
  <si>
    <t>WEEKDAY関数</t>
    <rPh sb="7" eb="9">
      <t>カンスウ</t>
    </rPh>
    <phoneticPr fontId="1"/>
  </si>
  <si>
    <t>*</t>
    <phoneticPr fontId="1"/>
  </si>
  <si>
    <t>↑①</t>
    <phoneticPr fontId="1"/>
  </si>
  <si>
    <t>↑②</t>
    <phoneticPr fontId="1"/>
  </si>
  <si>
    <t>対象期間
抽出</t>
    <rPh sb="0" eb="4">
      <t>タイショウキカン</t>
    </rPh>
    <rPh sb="5" eb="7">
      <t>チュウシュツ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</si>
  <si>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 xml:space="preserve">土曜
</t>
    </r>
    <r>
      <rPr>
        <sz val="10"/>
        <color theme="1"/>
        <rFont val="ＭＳ Ｐゴシック"/>
        <family val="3"/>
        <charset val="128"/>
        <scheme val="minor"/>
      </rPr>
      <t>抽出</t>
    </r>
    <rPh sb="0" eb="2">
      <t>ドヨウ</t>
    </rPh>
    <rPh sb="3" eb="5">
      <t>チュウシュツ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</si>
  <si>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 xml:space="preserve">日曜
</t>
    </r>
    <r>
      <rPr>
        <sz val="10"/>
        <color theme="1"/>
        <rFont val="ＭＳ Ｐゴシック"/>
        <family val="3"/>
        <charset val="128"/>
        <scheme val="minor"/>
      </rPr>
      <t>抽出</t>
    </r>
    <rPh sb="0" eb="2">
      <t>ニチヨウ</t>
    </rPh>
    <rPh sb="3" eb="5">
      <t>チュウシュツ</t>
    </rPh>
    <phoneticPr fontId="1"/>
  </si>
  <si>
    <t>土曜
対象日</t>
    <rPh sb="0" eb="2">
      <t>ドヨウ</t>
    </rPh>
    <rPh sb="3" eb="5">
      <t>タイショウ</t>
    </rPh>
    <rPh sb="5" eb="6">
      <t>ビ</t>
    </rPh>
    <phoneticPr fontId="1"/>
  </si>
  <si>
    <t>日曜
対象日</t>
    <rPh sb="0" eb="2">
      <t>ニチヨウ</t>
    </rPh>
    <rPh sb="3" eb="5">
      <t>タイショウ</t>
    </rPh>
    <rPh sb="5" eb="6">
      <t>ビ</t>
    </rPh>
    <phoneticPr fontId="1"/>
  </si>
  <si>
    <t>現場閉所
実績</t>
    <rPh sb="0" eb="2">
      <t>ゲンバ</t>
    </rPh>
    <rPh sb="2" eb="4">
      <t>ヘイショ</t>
    </rPh>
    <rPh sb="5" eb="7">
      <t>ジッセキ</t>
    </rPh>
    <phoneticPr fontId="4"/>
  </si>
  <si>
    <t>契約日</t>
  </si>
  <si>
    <t>施工開始日</t>
  </si>
  <si>
    <t>達成</t>
  </si>
  <si>
    <t>未達成</t>
    <rPh sb="0" eb="1">
      <t>ミ</t>
    </rPh>
    <phoneticPr fontId="1"/>
  </si>
  <si>
    <t>*</t>
  </si>
  <si>
    <t>夏季休暇</t>
    <rPh sb="0" eb="2">
      <t>カキ</t>
    </rPh>
    <rPh sb="2" eb="4">
      <t>キュウカ</t>
    </rPh>
    <phoneticPr fontId="1"/>
  </si>
  <si>
    <r>
      <t xml:space="preserve">週
</t>
    </r>
    <r>
      <rPr>
        <sz val="8"/>
        <color theme="1"/>
        <rFont val="ＭＳ Ｐゴシック"/>
        <family val="3"/>
        <charset val="128"/>
        <scheme val="minor"/>
      </rPr>
      <t>1/1起点</t>
    </r>
    <rPh sb="0" eb="1">
      <t>シュウ</t>
    </rPh>
    <rPh sb="5" eb="7">
      <t>キテン</t>
    </rPh>
    <phoneticPr fontId="4"/>
  </si>
  <si>
    <t>施工完了日</t>
    <rPh sb="0" eb="2">
      <t>セコウ</t>
    </rPh>
    <rPh sb="2" eb="5">
      <t>カンリョウビ</t>
    </rPh>
    <phoneticPr fontId="1"/>
  </si>
  <si>
    <t>後片付け期間</t>
    <rPh sb="0" eb="1">
      <t>アト</t>
    </rPh>
    <rPh sb="1" eb="3">
      <t>カタヅ</t>
    </rPh>
    <rPh sb="4" eb="6">
      <t>キカン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</si>
  <si>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</si>
  <si>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r>
      <t xml:space="preserve">備考
</t>
    </r>
    <r>
      <rPr>
        <sz val="9"/>
        <color theme="1"/>
        <rFont val="ＭＳ Ｐゴシック"/>
        <family val="3"/>
        <charset val="128"/>
        <scheme val="minor"/>
      </rPr>
      <t>（契約日、施工開始日、施工完了日、工事完成期限、対象外期間（準備期間・
後片付け期間・夏季休暇・年末年始休暇等）、天候不良による現場閉所等を記載）</t>
    </r>
    <rPh sb="0" eb="2">
      <t>ビコウ</t>
    </rPh>
    <rPh sb="4" eb="6">
      <t>ケイヤク</t>
    </rPh>
    <rPh sb="6" eb="7">
      <t>ビ</t>
    </rPh>
    <rPh sb="8" eb="10">
      <t>セコウ</t>
    </rPh>
    <rPh sb="12" eb="13">
      <t>ビ</t>
    </rPh>
    <rPh sb="20" eb="22">
      <t>コウジ</t>
    </rPh>
    <rPh sb="22" eb="24">
      <t>カンセイ</t>
    </rPh>
    <rPh sb="24" eb="26">
      <t>キゲン</t>
    </rPh>
    <rPh sb="27" eb="30">
      <t>タイショウガイ</t>
    </rPh>
    <rPh sb="30" eb="32">
      <t>キカン</t>
    </rPh>
    <rPh sb="33" eb="35">
      <t>ジュンビ</t>
    </rPh>
    <rPh sb="35" eb="37">
      <t>キカン</t>
    </rPh>
    <rPh sb="39" eb="40">
      <t>アト</t>
    </rPh>
    <rPh sb="40" eb="42">
      <t>カタヅ</t>
    </rPh>
    <rPh sb="43" eb="45">
      <t>キカン</t>
    </rPh>
    <rPh sb="54" eb="56">
      <t>キュウカ</t>
    </rPh>
    <rPh sb="56" eb="57">
      <t>ナド</t>
    </rPh>
    <rPh sb="59" eb="61">
      <t>テンコウ</t>
    </rPh>
    <rPh sb="61" eb="63">
      <t>フリョウ</t>
    </rPh>
    <rPh sb="66" eb="68">
      <t>ゲンバ</t>
    </rPh>
    <rPh sb="68" eb="70">
      <t>ヘイショ</t>
    </rPh>
    <rPh sb="71" eb="72">
      <t>タイトウ</t>
    </rPh>
    <rPh sb="72" eb="74">
      <t>キサイ</t>
    </rPh>
    <phoneticPr fontId="4"/>
  </si>
  <si>
    <t>令和７年６月３日　～　令和７年９月１２日</t>
  </si>
  <si>
    <t>準備期間</t>
  </si>
  <si>
    <t>発注者が現場作業を指示</t>
    <rPh sb="0" eb="3">
      <t>ハッチュウシャ</t>
    </rPh>
    <rPh sb="4" eb="6">
      <t>ゲンバ</t>
    </rPh>
    <rPh sb="6" eb="8">
      <t>サギョウ</t>
    </rPh>
    <rPh sb="9" eb="11">
      <t>シジ</t>
    </rPh>
    <phoneticPr fontId="1"/>
  </si>
  <si>
    <r>
      <t xml:space="preserve">現場閉所
日数②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phoneticPr fontId="1"/>
  </si>
  <si>
    <r>
      <t xml:space="preserve">対象期間
日数①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phoneticPr fontId="1"/>
  </si>
  <si>
    <r>
      <t xml:space="preserve">対象期間
土日の日数
</t>
    </r>
    <r>
      <rPr>
        <b/>
        <sz val="8"/>
        <color theme="1"/>
        <rFont val="ＭＳ Ｐゴシック"/>
        <family val="3"/>
        <charset val="128"/>
        <scheme val="minor"/>
      </rPr>
      <t>(自動集計)</t>
    </r>
    <phoneticPr fontId="1"/>
  </si>
  <si>
    <r>
      <t xml:space="preserve">現場閉所率
②／①
</t>
    </r>
    <r>
      <rPr>
        <b/>
        <sz val="8"/>
        <color theme="1"/>
        <rFont val="ＭＳ Ｐゴシック"/>
        <family val="3"/>
        <charset val="128"/>
        <scheme val="minor"/>
      </rPr>
      <t>(自動計算)</t>
    </r>
    <phoneticPr fontId="1"/>
  </si>
  <si>
    <t>当月に含む</t>
    <rPh sb="0" eb="2">
      <t>トウツキ</t>
    </rPh>
    <rPh sb="3" eb="4">
      <t>フク</t>
    </rPh>
    <phoneticPr fontId="1"/>
  </si>
  <si>
    <t>―</t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</si>
  <si>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土日完全週休２日</t>
    </r>
    <r>
      <rPr>
        <sz val="10"/>
        <color theme="1"/>
        <rFont val="ＭＳ Ｐゴシック"/>
        <family val="3"/>
        <charset val="128"/>
        <scheme val="minor"/>
      </rPr>
      <t xml:space="preserve">
の当月状況　※Ａ
</t>
    </r>
    <r>
      <rPr>
        <b/>
        <sz val="8"/>
        <color theme="1"/>
        <rFont val="ＭＳ Ｐゴシック"/>
        <family val="3"/>
        <charset val="128"/>
        <scheme val="minor"/>
      </rPr>
      <t>(選択)</t>
    </r>
    <rPh sb="0" eb="2">
      <t>ドニチ</t>
    </rPh>
    <rPh sb="10" eb="12">
      <t>トウツキ</t>
    </rPh>
    <rPh sb="12" eb="14">
      <t>ジョウキョウ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</si>
  <si>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月単位</t>
    </r>
    <r>
      <rPr>
        <sz val="10"/>
        <color theme="1"/>
        <rFont val="ＭＳ Ｐゴシック"/>
        <family val="3"/>
        <charset val="128"/>
        <scheme val="minor"/>
      </rPr>
      <t xml:space="preserve">の週休２日
当月状況　※Ｂ
</t>
    </r>
    <r>
      <rPr>
        <b/>
        <sz val="8"/>
        <color theme="1"/>
        <rFont val="ＭＳ Ｐゴシック"/>
        <family val="3"/>
        <charset val="128"/>
        <scheme val="minor"/>
      </rPr>
      <t>(選択)</t>
    </r>
    <rPh sb="4" eb="6">
      <t>シュウキュウ</t>
    </rPh>
    <rPh sb="7" eb="8">
      <t>ニチ</t>
    </rPh>
    <rPh sb="9" eb="11">
      <t>トウツキ</t>
    </rPh>
    <rPh sb="11" eb="13">
      <t>ジョウキョウ</t>
    </rPh>
    <phoneticPr fontId="1"/>
  </si>
  <si>
    <t>―</t>
  </si>
  <si>
    <t>■■■工事</t>
    <phoneticPr fontId="1"/>
  </si>
  <si>
    <t>■■■■■■</t>
    <phoneticPr fontId="1"/>
  </si>
  <si>
    <t>22日雨天による突発的な災害対応</t>
    <rPh sb="2" eb="3">
      <t>ニチ</t>
    </rPh>
    <rPh sb="3" eb="5">
      <t>ウテン</t>
    </rPh>
    <rPh sb="8" eb="11">
      <t>トッパツテキ</t>
    </rPh>
    <rPh sb="12" eb="14">
      <t>サイガイ</t>
    </rPh>
    <rPh sb="14" eb="16">
      <t>タイオウ</t>
    </rPh>
    <phoneticPr fontId="1"/>
  </si>
  <si>
    <r>
      <t xml:space="preserve">月をまたぐ同一週の
現場閉所日　※C
</t>
    </r>
    <r>
      <rPr>
        <b/>
        <sz val="8"/>
        <color theme="1"/>
        <rFont val="ＭＳ Ｐゴシック"/>
        <family val="3"/>
        <charset val="128"/>
        <scheme val="minor"/>
      </rPr>
      <t>(選択)</t>
    </r>
    <rPh sb="0" eb="1">
      <t>ツキ</t>
    </rPh>
    <rPh sb="5" eb="8">
      <t>ドウイツシュウ</t>
    </rPh>
    <rPh sb="10" eb="12">
      <t>ゲンバ</t>
    </rPh>
    <rPh sb="12" eb="14">
      <t>ヘイショ</t>
    </rPh>
    <rPh sb="14" eb="15">
      <t>ビ</t>
    </rPh>
    <phoneticPr fontId="1"/>
  </si>
  <si>
    <r>
      <t>※監督職員は</t>
    </r>
    <r>
      <rPr>
        <b/>
        <sz val="10"/>
        <color theme="1"/>
        <rFont val="ＭＳ Ｐゴシック"/>
        <family val="3"/>
        <charset val="128"/>
        <scheme val="minor"/>
      </rPr>
      <t>（自動集計）</t>
    </r>
    <r>
      <rPr>
        <sz val="10"/>
        <color theme="1"/>
        <rFont val="ＭＳ Ｐゴシック"/>
        <family val="3"/>
        <charset val="128"/>
        <scheme val="minor"/>
      </rPr>
      <t>および</t>
    </r>
    <r>
      <rPr>
        <b/>
        <sz val="10"/>
        <color theme="1"/>
        <rFont val="ＭＳ Ｐゴシック"/>
        <family val="3"/>
        <charset val="128"/>
        <scheme val="minor"/>
      </rPr>
      <t>（自動判定）</t>
    </r>
    <r>
      <rPr>
        <sz val="10"/>
        <color theme="1"/>
        <rFont val="ＭＳ Ｐゴシック"/>
        <family val="3"/>
        <charset val="128"/>
        <scheme val="minor"/>
      </rPr>
      <t>の結果が正しいか、確認を行うこと</t>
    </r>
    <rPh sb="1" eb="5">
      <t>カントクショクイン</t>
    </rPh>
    <rPh sb="7" eb="9">
      <t>ジドウ</t>
    </rPh>
    <rPh sb="9" eb="11">
      <t>シュウケイ</t>
    </rPh>
    <rPh sb="25" eb="26">
      <t>タダ</t>
    </rPh>
    <rPh sb="30" eb="32">
      <t>カクニン</t>
    </rPh>
    <rPh sb="33" eb="34">
      <t>オコナ</t>
    </rPh>
    <phoneticPr fontId="1"/>
  </si>
  <si>
    <t>令和〇年〇〇月〇〇日　～　令和〇年〇〇月〇〇日</t>
    <phoneticPr fontId="1"/>
  </si>
  <si>
    <t>提出日　令和７年７月１０日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</si>
  <si>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発注者が現場作業を指示</t>
  </si>
  <si>
    <t>6/14の振替え</t>
  </si>
  <si>
    <t>6/21の振替え</t>
  </si>
  <si>
    <t>提出日　令和７年８月１０日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</si>
  <si>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7/12の振替え　雨天により休工</t>
  </si>
  <si>
    <t>7/26の振替え</t>
  </si>
  <si>
    <t>雨天により休工</t>
  </si>
  <si>
    <t>提出日　令和７年９月１０日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</si>
  <si>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※　黄色セルに入力してください。「現場閉所実績」欄に、対象外期間の場合は「＊」を、現場閉所した日は「○」を入力してください
※Ａ　実施要領（営繕工事）　・第２条（２）　・別紙１の①　・別紙１の②　を参照
※Ｂ　実施要領（営繕工事）　・第２条（３）　・別紙２の①　・別紙２の③　を参照
※Ｃ　実施要領（営繕工事）　・第２条（３）　・別紙２の②　を参照</t>
    <rPh sb="66" eb="68">
      <t>ジッシ</t>
    </rPh>
    <rPh sb="68" eb="70">
      <t>ヨウリョウ</t>
    </rPh>
    <rPh sb="71" eb="73">
      <t>エイゼン</t>
    </rPh>
    <rPh sb="73" eb="75">
      <t>コウジ</t>
    </rPh>
    <rPh sb="78" eb="79">
      <t>ダイ</t>
    </rPh>
    <rPh sb="80" eb="81">
      <t>ジョウ</t>
    </rPh>
    <rPh sb="86" eb="88">
      <t>ベッシ</t>
    </rPh>
    <rPh sb="93" eb="95">
      <t>ベッシ</t>
    </rPh>
    <rPh sb="100" eb="102">
      <t>サンショウ</t>
    </rPh>
    <rPh sb="133" eb="135">
      <t>ベッシ</t>
    </rPh>
    <rPh sb="140" eb="142">
      <t>サンショウ</t>
    </rPh>
    <rPh sb="173" eb="175">
      <t>サンショウ</t>
    </rPh>
    <phoneticPr fontId="1"/>
  </si>
  <si>
    <t>令和８年４月１日版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1"/>
  </si>
  <si>
    <t>週休２日制工事確認表（営繕工事）</t>
    <rPh sb="0" eb="1">
      <t>シュウ</t>
    </rPh>
    <rPh sb="1" eb="2">
      <t>キュウ</t>
    </rPh>
    <rPh sb="3" eb="4">
      <t>ニチ</t>
    </rPh>
    <rPh sb="4" eb="5">
      <t>セイ</t>
    </rPh>
    <rPh sb="5" eb="7">
      <t>コウジ</t>
    </rPh>
    <rPh sb="7" eb="9">
      <t>カクニン</t>
    </rPh>
    <rPh sb="9" eb="10">
      <t>ヒョウ</t>
    </rPh>
    <rPh sb="11" eb="13">
      <t>エイゼン</t>
    </rPh>
    <rPh sb="13" eb="15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</si>
</sst>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d"/>
    <numFmt numFmtId="178" formatCode="aaa"/>
    <numFmt numFmtId="179" formatCode="0_);[Red]\(0\)"/>
    <numFmt numFmtId="180" formatCode="[DBNum3]ggge&quot;年&quot;m&quot;月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2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right" vertical="center"/>
    </xf>
    <xf numFmtId="0" fontId="16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1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top"/>
      <protection locked="0"/>
    </xf>
    <xf numFmtId="0" fontId="5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14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0" borderId="15" xfId="1" applyFont="1" applyBorder="1">
      <alignment vertical="center"/>
    </xf>
    <xf numFmtId="0" fontId="8" fillId="0" borderId="13" xfId="1" applyFont="1" applyBorder="1">
      <alignment vertical="center"/>
    </xf>
    <xf numFmtId="0" fontId="23" fillId="0" borderId="7" xfId="1" applyFont="1" applyBorder="1">
      <alignment vertical="center"/>
    </xf>
    <xf numFmtId="0" fontId="23" fillId="0" borderId="1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12" xfId="1" applyFont="1" applyBorder="1">
      <alignment vertical="center"/>
    </xf>
    <xf numFmtId="0" fontId="5" fillId="3" borderId="17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5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vertical="top" wrapText="1"/>
      <protection locked="0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 applyProtection="1">
      <alignment horizontal="left" vertical="center"/>
      <protection locked="0"/>
    </xf>
    <xf numFmtId="0" fontId="5" fillId="0" borderId="43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>
      <alignment vertical="center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180" fontId="6" fillId="0" borderId="46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0" fontId="23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2" borderId="0" xfId="1" applyFont="1" applyFill="1" applyProtection="1">
      <alignment vertical="center"/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79" fontId="8" fillId="0" borderId="19" xfId="1" applyNumberFormat="1" applyFont="1" applyBorder="1" applyAlignment="1">
      <alignment horizontal="center" vertical="center"/>
    </xf>
    <xf numFmtId="177" fontId="8" fillId="0" borderId="19" xfId="1" applyNumberFormat="1" applyFont="1" applyBorder="1" applyAlignment="1">
      <alignment horizontal="center" vertical="center"/>
    </xf>
    <xf numFmtId="178" fontId="8" fillId="0" borderId="20" xfId="1" applyNumberFormat="1" applyFont="1" applyBorder="1" applyAlignment="1">
      <alignment horizontal="center" vertical="center"/>
    </xf>
    <xf numFmtId="179" fontId="8" fillId="0" borderId="21" xfId="1" applyNumberFormat="1" applyFont="1" applyBorder="1" applyAlignment="1">
      <alignment horizontal="center" vertical="center"/>
    </xf>
    <xf numFmtId="177" fontId="8" fillId="0" borderId="21" xfId="1" applyNumberFormat="1" applyFont="1" applyBorder="1" applyAlignment="1">
      <alignment horizontal="center" vertical="center"/>
    </xf>
    <xf numFmtId="178" fontId="8" fillId="0" borderId="22" xfId="1" applyNumberFormat="1" applyFont="1" applyBorder="1" applyAlignment="1">
      <alignment horizontal="center" vertical="center"/>
    </xf>
    <xf numFmtId="179" fontId="8" fillId="0" borderId="23" xfId="1" applyNumberFormat="1" applyFont="1" applyBorder="1" applyAlignment="1">
      <alignment horizontal="center" vertical="center"/>
    </xf>
    <xf numFmtId="177" fontId="8" fillId="0" borderId="23" xfId="1" applyNumberFormat="1" applyFont="1" applyBorder="1" applyAlignment="1">
      <alignment horizontal="center" vertical="center"/>
    </xf>
    <xf numFmtId="178" fontId="8" fillId="0" borderId="24" xfId="1" applyNumberFormat="1" applyFont="1" applyBorder="1" applyAlignment="1">
      <alignment horizontal="center" vertical="center"/>
    </xf>
    <xf numFmtId="0" fontId="5" fillId="0" borderId="0" xfId="1" applyFont="1" applyAlignment="1" applyProtection="1">
      <alignment horizontal="left"/>
      <protection locked="0"/>
    </xf>
    <xf numFmtId="0" fontId="5" fillId="0" borderId="3" xfId="1" applyFont="1" applyBorder="1" applyAlignment="1" applyProtection="1">
      <alignment horizontal="left"/>
      <protection locked="0"/>
    </xf>
    <xf numFmtId="176" fontId="9" fillId="0" borderId="43" xfId="2" applyNumberFormat="1" applyFont="1" applyFill="1" applyBorder="1" applyAlignment="1" applyProtection="1">
      <alignment horizontal="center" vertical="center"/>
      <protection locked="0"/>
    </xf>
    <xf numFmtId="176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Protection="1">
      <alignment vertical="center"/>
      <protection locked="0"/>
    </xf>
    <xf numFmtId="176" fontId="8" fillId="0" borderId="10" xfId="1" applyNumberFormat="1" applyFont="1" applyBorder="1" applyAlignment="1" applyProtection="1">
      <alignment horizontal="center" vertical="center" wrapText="1"/>
      <protection locked="0"/>
    </xf>
    <xf numFmtId="14" fontId="5" fillId="0" borderId="0" xfId="1" applyNumberFormat="1" applyFont="1" applyAlignment="1" applyProtection="1">
      <alignment vertical="center" wrapText="1"/>
      <protection locked="0"/>
    </xf>
    <xf numFmtId="0" fontId="5" fillId="0" borderId="3" xfId="1" applyFont="1" applyBorder="1" applyProtection="1">
      <alignment vertical="center"/>
      <protection locked="0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locked="0"/>
    </xf>
    <xf numFmtId="178" fontId="8" fillId="3" borderId="50" xfId="1" applyNumberFormat="1" applyFont="1" applyFill="1" applyBorder="1" applyAlignment="1" applyProtection="1">
      <alignment horizontal="center" vertical="center"/>
      <protection locked="0"/>
    </xf>
    <xf numFmtId="178" fontId="8" fillId="3" borderId="47" xfId="1" applyNumberFormat="1" applyFont="1" applyFill="1" applyBorder="1" applyAlignment="1" applyProtection="1">
      <alignment horizontal="center" vertical="center"/>
      <protection locked="0"/>
    </xf>
    <xf numFmtId="177" fontId="8" fillId="3" borderId="22" xfId="1" applyNumberFormat="1" applyFont="1" applyFill="1" applyBorder="1" applyAlignment="1" applyProtection="1">
      <alignment horizontal="center" vertical="center"/>
      <protection locked="0"/>
    </xf>
    <xf numFmtId="177" fontId="8" fillId="3" borderId="26" xfId="1" applyNumberFormat="1" applyFont="1" applyFill="1" applyBorder="1" applyAlignment="1" applyProtection="1">
      <alignment horizontal="center" vertical="center"/>
      <protection locked="0"/>
    </xf>
    <xf numFmtId="177" fontId="8" fillId="3" borderId="27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178" fontId="8" fillId="3" borderId="48" xfId="1" applyNumberFormat="1" applyFont="1" applyFill="1" applyBorder="1" applyAlignment="1" applyProtection="1">
      <alignment horizontal="center" vertical="center"/>
      <protection locked="0"/>
    </xf>
    <xf numFmtId="178" fontId="8" fillId="3" borderId="49" xfId="1" applyNumberFormat="1" applyFont="1" applyFill="1" applyBorder="1" applyAlignment="1" applyProtection="1">
      <alignment horizontal="center" vertical="center"/>
      <protection locked="0"/>
    </xf>
    <xf numFmtId="177" fontId="8" fillId="3" borderId="30" xfId="1" applyNumberFormat="1" applyFont="1" applyFill="1" applyBorder="1" applyAlignment="1" applyProtection="1">
      <alignment horizontal="center" vertical="center"/>
      <protection locked="0"/>
    </xf>
    <xf numFmtId="177" fontId="8" fillId="3" borderId="31" xfId="1" applyNumberFormat="1" applyFont="1" applyFill="1" applyBorder="1" applyAlignment="1" applyProtection="1">
      <alignment horizontal="center" vertical="center"/>
      <protection locked="0"/>
    </xf>
    <xf numFmtId="177" fontId="8" fillId="3" borderId="32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177" fontId="8" fillId="3" borderId="33" xfId="1" applyNumberFormat="1" applyFont="1" applyFill="1" applyBorder="1" applyAlignment="1" applyProtection="1">
      <alignment horizontal="center" vertical="center"/>
      <protection locked="0"/>
    </xf>
    <xf numFmtId="177" fontId="8" fillId="3" borderId="34" xfId="1" applyNumberFormat="1" applyFont="1" applyFill="1" applyBorder="1" applyAlignment="1" applyProtection="1">
      <alignment horizontal="center" vertical="center"/>
      <protection locked="0"/>
    </xf>
    <xf numFmtId="177" fontId="8" fillId="3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80" fontId="6" fillId="0" borderId="5" xfId="1" applyNumberFormat="1" applyFont="1" applyBorder="1" applyAlignment="1">
      <alignment horizontal="center" vertical="center"/>
    </xf>
    <xf numFmtId="180" fontId="6" fillId="0" borderId="6" xfId="1" applyNumberFormat="1" applyFont="1" applyBorder="1" applyAlignment="1">
      <alignment horizontal="center" vertical="center"/>
    </xf>
    <xf numFmtId="180" fontId="6" fillId="0" borderId="7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176" fontId="8" fillId="0" borderId="7" xfId="1" applyNumberFormat="1" applyFont="1" applyBorder="1" applyAlignment="1">
      <alignment horizontal="center" vertical="center" wrapText="1"/>
    </xf>
    <xf numFmtId="176" fontId="9" fillId="3" borderId="42" xfId="2" applyNumberFormat="1" applyFont="1" applyFill="1" applyBorder="1" applyAlignment="1" applyProtection="1">
      <alignment horizontal="center" vertical="center"/>
      <protection locked="0"/>
    </xf>
    <xf numFmtId="176" fontId="9" fillId="3" borderId="39" xfId="2" applyNumberFormat="1" applyFont="1" applyFill="1" applyBorder="1" applyAlignment="1" applyProtection="1">
      <alignment horizontal="center" vertical="center"/>
      <protection locked="0"/>
    </xf>
    <xf numFmtId="176" fontId="9" fillId="3" borderId="40" xfId="2" applyNumberFormat="1" applyFont="1" applyFill="1" applyBorder="1" applyAlignment="1" applyProtection="1">
      <alignment horizontal="center" vertical="center"/>
      <protection locked="0"/>
    </xf>
    <xf numFmtId="176" fontId="9" fillId="3" borderId="55" xfId="2" applyNumberFormat="1" applyFont="1" applyFill="1" applyBorder="1" applyAlignment="1" applyProtection="1">
      <alignment horizontal="center" vertical="center"/>
      <protection locked="0"/>
    </xf>
    <xf numFmtId="176" fontId="9" fillId="3" borderId="56" xfId="2" applyNumberFormat="1" applyFont="1" applyFill="1" applyBorder="1" applyAlignment="1" applyProtection="1">
      <alignment horizontal="center" vertical="center"/>
      <protection locked="0"/>
    </xf>
    <xf numFmtId="176" fontId="9" fillId="3" borderId="57" xfId="2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178" fontId="8" fillId="3" borderId="51" xfId="1" applyNumberFormat="1" applyFont="1" applyFill="1" applyBorder="1" applyAlignment="1" applyProtection="1">
      <alignment horizontal="center" vertical="center"/>
      <protection locked="0"/>
    </xf>
    <xf numFmtId="178" fontId="8" fillId="3" borderId="52" xfId="1" applyNumberFormat="1" applyFont="1" applyFill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9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  <border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bottom style="thin">
          <color auto="1"/>
        </bottom>
      </border>
    </dxf>
    <dxf>
      <numFmt numFmtId="181" formatCode=";;;"/>
    </dxf>
  </dxfs>
  <tableStyles count="0" defaultTableStyle="TableStyleMedium2" defaultPivotStyle="PivotStyleLight16"/>
  <colors>
    <mruColors>
      <color rgb="FF0F5A9B"/>
      <color rgb="FF106CB8"/>
      <color rgb="FFD1F18B"/>
      <color rgb="FFB3EBEB"/>
      <color rgb="FFFFFF00"/>
      <color rgb="FFF8F808"/>
      <color rgb="FF1276C8"/>
      <color rgb="FF0000FF"/>
      <color rgb="FF2502F4"/>
      <color rgb="FF1D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263074</xdr:colOff>
      <xdr:row>5</xdr:row>
      <xdr:rowOff>130970</xdr:rowOff>
    </xdr:from>
    <xdr:to>
      <xdr:col>17</xdr:col>
      <xdr:colOff>145481</xdr:colOff>
      <xdr:row>8</xdr:row>
      <xdr:rowOff>145151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D9C6C-A21C-4787-A468-A1E734D9CD00}"/>
            </a:ext>
          </a:extLst>
        </xdr:cNvPr>
        <xdr:cNvSpPr txBox="1"/>
      </xdr:nvSpPr>
      <xdr:spPr>
        <a:xfrm>
          <a:off x="6763887" y="1381126"/>
          <a:ext cx="1275438" cy="823806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年・月</a:t>
          </a:r>
          <a:r>
            <a:rPr kumimoji="1" lang="ja-JP" altLang="en-US" sz="1000" b="1">
              <a:latin typeface="+mj-ea"/>
              <a:ea typeface="+mj-ea"/>
            </a:rPr>
            <a:t>を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入力してください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10287</xdr:colOff>
      <xdr:row>8</xdr:row>
      <xdr:rowOff>141795</xdr:rowOff>
    </xdr:from>
    <xdr:to>
      <xdr:col>17</xdr:col>
      <xdr:colOff>10286</xdr:colOff>
      <xdr:row>10</xdr:row>
      <xdr:rowOff>214132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33EBBCC2-FA7B-4BFD-8F9B-8765DFBDE5D4}"/>
            </a:ext>
          </a:extLst>
        </xdr:cNvPr>
        <xdr:cNvSpPr/>
      </xdr:nvSpPr>
      <xdr:spPr>
        <a:xfrm rot="5400000">
          <a:off x="7189306" y="1987713"/>
          <a:ext cx="500962" cy="928687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333375</xdr:colOff>
      <xdr:row>18</xdr:row>
      <xdr:rowOff>185898</xdr:rowOff>
    </xdr:from>
    <xdr:to>
      <xdr:col>7</xdr:col>
      <xdr:colOff>293178</xdr:colOff>
      <xdr:row>22</xdr:row>
      <xdr:rowOff>28994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1B549E-A07F-420C-A5AF-666E6D616D8D}"/>
            </a:ext>
          </a:extLst>
        </xdr:cNvPr>
        <xdr:cNvSpPr txBox="1"/>
      </xdr:nvSpPr>
      <xdr:spPr>
        <a:xfrm>
          <a:off x="1726406" y="4698367"/>
          <a:ext cx="1817178" cy="843221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・現場閉所した日に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「○」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・対象外期間の日に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「＊」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を選択してください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391203</xdr:colOff>
      <xdr:row>18</xdr:row>
      <xdr:rowOff>178566</xdr:rowOff>
    </xdr:from>
    <xdr:to>
      <xdr:col>15</xdr:col>
      <xdr:colOff>247580</xdr:colOff>
      <xdr:row>22</xdr:row>
      <xdr:rowOff>28012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9B7C7B0-F044-4323-A38B-7C0AF72448F4}"/>
            </a:ext>
          </a:extLst>
        </xdr:cNvPr>
        <xdr:cNvSpPr txBox="1"/>
      </xdr:nvSpPr>
      <xdr:spPr>
        <a:xfrm>
          <a:off x="3641609" y="4691035"/>
          <a:ext cx="3571127" cy="849571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+mj-ea"/>
              <a:ea typeface="+mj-ea"/>
            </a:rPr>
            <a:t>現場状況を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明記</a:t>
          </a:r>
          <a:r>
            <a:rPr kumimoji="1" lang="ja-JP" altLang="en-US" sz="1000" b="1">
              <a:latin typeface="+mj-ea"/>
              <a:ea typeface="+mj-ea"/>
            </a:rPr>
            <a:t>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13187</xdr:colOff>
      <xdr:row>14</xdr:row>
      <xdr:rowOff>236800</xdr:rowOff>
    </xdr:from>
    <xdr:to>
      <xdr:col>16</xdr:col>
      <xdr:colOff>462936</xdr:colOff>
      <xdr:row>18</xdr:row>
      <xdr:rowOff>166117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6188DEF-3754-4F94-9368-C38F82679C57}"/>
            </a:ext>
          </a:extLst>
        </xdr:cNvPr>
        <xdr:cNvSpPr/>
      </xdr:nvSpPr>
      <xdr:spPr>
        <a:xfrm rot="-5400000">
          <a:off x="4881122" y="1667272"/>
          <a:ext cx="929442" cy="5093186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10208</xdr:colOff>
      <xdr:row>15</xdr:row>
      <xdr:rowOff>43837</xdr:rowOff>
    </xdr:from>
    <xdr:to>
      <xdr:col>6</xdr:col>
      <xdr:colOff>10452</xdr:colOff>
      <xdr:row>18</xdr:row>
      <xdr:rowOff>199381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83C588B3-740F-4162-97CF-031FCB3DF7A7}"/>
            </a:ext>
          </a:extLst>
        </xdr:cNvPr>
        <xdr:cNvSpPr/>
      </xdr:nvSpPr>
      <xdr:spPr>
        <a:xfrm rot="16200000">
          <a:off x="1879230" y="3794565"/>
          <a:ext cx="905638" cy="928932"/>
        </a:xfrm>
        <a:prstGeom prst="leftBrace">
          <a:avLst>
            <a:gd name="adj1" fmla="val 26661"/>
            <a:gd name="adj2" fmla="val 51588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159508</xdr:colOff>
      <xdr:row>43</xdr:row>
      <xdr:rowOff>35718</xdr:rowOff>
    </xdr:from>
    <xdr:to>
      <xdr:col>12</xdr:col>
      <xdr:colOff>455518</xdr:colOff>
      <xdr:row>45</xdr:row>
      <xdr:rowOff>354659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675804-9BFC-453C-8BFE-5339A4E46DDD}"/>
            </a:ext>
          </a:extLst>
        </xdr:cNvPr>
        <xdr:cNvSpPr txBox="1"/>
      </xdr:nvSpPr>
      <xdr:spPr>
        <a:xfrm>
          <a:off x="3874258" y="10798968"/>
          <a:ext cx="2153385" cy="819004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　</a:t>
          </a:r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・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「達成」</a:t>
          </a:r>
          <a:endParaRPr kumimoji="1" lang="en-US" altLang="ja-JP" sz="1000" b="1">
            <a:solidFill>
              <a:srgbClr val="0F5A9B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・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「未達成」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を選択してください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755</xdr:colOff>
      <xdr:row>45</xdr:row>
      <xdr:rowOff>374382</xdr:rowOff>
    </xdr:from>
    <xdr:to>
      <xdr:col>14</xdr:col>
      <xdr:colOff>756</xdr:colOff>
      <xdr:row>50</xdr:row>
      <xdr:rowOff>555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6AE52585-31C5-45F6-BAD9-49FADE1A1121}"/>
            </a:ext>
          </a:extLst>
        </xdr:cNvPr>
        <xdr:cNvSpPr/>
      </xdr:nvSpPr>
      <xdr:spPr>
        <a:xfrm rot="5400000">
          <a:off x="4545357" y="10807843"/>
          <a:ext cx="1126360" cy="2786064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759</xdr:colOff>
      <xdr:row>45</xdr:row>
      <xdr:rowOff>384967</xdr:rowOff>
    </xdr:from>
    <xdr:to>
      <xdr:col>16</xdr:col>
      <xdr:colOff>434673</xdr:colOff>
      <xdr:row>50</xdr:row>
      <xdr:rowOff>11140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2E22788E-1E3D-45B2-827D-FDA00FCA39FF}"/>
            </a:ext>
          </a:extLst>
        </xdr:cNvPr>
        <xdr:cNvSpPr/>
      </xdr:nvSpPr>
      <xdr:spPr>
        <a:xfrm rot="5400000">
          <a:off x="6619693" y="11530159"/>
          <a:ext cx="1126360" cy="1362601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74840</xdr:colOff>
      <xdr:row>43</xdr:row>
      <xdr:rowOff>29764</xdr:rowOff>
    </xdr:from>
    <xdr:to>
      <xdr:col>17</xdr:col>
      <xdr:colOff>372174</xdr:colOff>
      <xdr:row>45</xdr:row>
      <xdr:rowOff>348704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02D57D-5AAD-4755-840E-C4ABDF45D94B}"/>
            </a:ext>
          </a:extLst>
        </xdr:cNvPr>
        <xdr:cNvSpPr txBox="1"/>
      </xdr:nvSpPr>
      <xdr:spPr>
        <a:xfrm>
          <a:off x="6111309" y="10793014"/>
          <a:ext cx="2154709" cy="819003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latin typeface="+mj-ea"/>
              <a:ea typeface="+mj-ea"/>
            </a:rPr>
            <a:t>　</a:t>
          </a:r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・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「当月に含む」</a:t>
          </a:r>
          <a:endParaRPr kumimoji="1" lang="en-US" altLang="ja-JP" sz="1000" b="1">
            <a:solidFill>
              <a:srgbClr val="0F5A9B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・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</a:t>
          </a:r>
          <a:r>
            <a:rPr kumimoji="1" lang="en-US" altLang="ja-JP" sz="1400" b="1">
              <a:solidFill>
                <a:srgbClr val="0F5A9B"/>
              </a:solidFill>
              <a:latin typeface="+mj-ea"/>
              <a:ea typeface="+mj-ea"/>
            </a:rPr>
            <a:t>―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」</a:t>
          </a:r>
          <a:endParaRPr kumimoji="1" lang="en-US" altLang="ja-JP" sz="1400" b="1">
            <a:solidFill>
              <a:srgbClr val="0F5A9B"/>
            </a:solidFill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を選択してください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59532</xdr:colOff>
      <xdr:row>35</xdr:row>
      <xdr:rowOff>35718</xdr:rowOff>
    </xdr:from>
    <xdr:to>
      <xdr:col>15</xdr:col>
      <xdr:colOff>235176</xdr:colOff>
      <xdr:row>38</xdr:row>
      <xdr:rowOff>52385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2F71B35-240D-4D1C-85E2-079591AA282A}"/>
            </a:ext>
          </a:extLst>
        </xdr:cNvPr>
        <xdr:cNvSpPr/>
      </xdr:nvSpPr>
      <xdr:spPr>
        <a:xfrm>
          <a:off x="3309938" y="8798718"/>
          <a:ext cx="3890394" cy="766761"/>
        </a:xfrm>
        <a:prstGeom prst="wedgeRoundRectCallout">
          <a:avLst>
            <a:gd name="adj1" fmla="val -73914"/>
            <a:gd name="adj2" fmla="val -66904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119064</xdr:colOff>
      <xdr:row>35</xdr:row>
      <xdr:rowOff>130969</xdr:rowOff>
    </xdr:from>
    <xdr:to>
      <xdr:col>15</xdr:col>
      <xdr:colOff>247084</xdr:colOff>
      <xdr:row>37</xdr:row>
      <xdr:rowOff>230410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85680-16E1-4BE5-801B-228567C1BE37}"/>
            </a:ext>
          </a:extLst>
        </xdr:cNvPr>
        <xdr:cNvSpPr txBox="1"/>
      </xdr:nvSpPr>
      <xdr:spPr>
        <a:xfrm>
          <a:off x="3369470" y="8893969"/>
          <a:ext cx="3842770" cy="599504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発注者の指示によらず</a:t>
          </a:r>
          <a:r>
            <a:rPr kumimoji="1" lang="ja-JP" altLang="en-US" sz="1000" b="1">
              <a:latin typeface="+mj-ea"/>
              <a:ea typeface="+mj-ea"/>
            </a:rPr>
            <a:t>、土曜日に現場作業を行った場合、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土日完全週休２日は、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「未達成」</a:t>
          </a:r>
          <a:r>
            <a:rPr kumimoji="1" lang="ja-JP" altLang="en-US" sz="1000" b="1">
              <a:latin typeface="+mj-ea"/>
              <a:ea typeface="+mj-ea"/>
            </a:rPr>
            <a:t>となります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357187</xdr:colOff>
      <xdr:row>23</xdr:row>
      <xdr:rowOff>23810</xdr:rowOff>
    </xdr:from>
    <xdr:to>
      <xdr:col>16</xdr:col>
      <xdr:colOff>293687</xdr:colOff>
      <xdr:row>26</xdr:row>
      <xdr:rowOff>174622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61AFDF6-205F-4189-AF71-5C59523B0541}"/>
            </a:ext>
          </a:extLst>
        </xdr:cNvPr>
        <xdr:cNvSpPr/>
      </xdr:nvSpPr>
      <xdr:spPr>
        <a:xfrm>
          <a:off x="3167062" y="5691185"/>
          <a:ext cx="4619625" cy="889000"/>
        </a:xfrm>
        <a:prstGeom prst="wedgeRoundRectCallout">
          <a:avLst>
            <a:gd name="adj1" fmla="val -98879"/>
            <a:gd name="adj2" fmla="val -117536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15874</xdr:colOff>
      <xdr:row>23</xdr:row>
      <xdr:rowOff>87312</xdr:rowOff>
    </xdr:from>
    <xdr:to>
      <xdr:col>16</xdr:col>
      <xdr:colOff>158749</xdr:colOff>
      <xdr:row>26</xdr:row>
      <xdr:rowOff>103187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22E57D-5568-49A3-AFD8-B4EEC1493FB2}"/>
            </a:ext>
          </a:extLst>
        </xdr:cNvPr>
        <xdr:cNvSpPr txBox="1"/>
      </xdr:nvSpPr>
      <xdr:spPr>
        <a:xfrm>
          <a:off x="3294062" y="5754687"/>
          <a:ext cx="4357687" cy="754063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・</a:t>
          </a:r>
          <a:r>
            <a:rPr kumimoji="1" lang="ja-JP" altLang="en-US" sz="1000" b="1">
              <a:solidFill>
                <a:srgbClr val="0F5A9B"/>
              </a:solidFill>
              <a:latin typeface="+mj-ea"/>
              <a:ea typeface="+mj-ea"/>
            </a:rPr>
            <a:t>同一の週（土曜～金曜）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を自動表記します</a:t>
          </a:r>
          <a:endParaRPr kumimoji="1" lang="en-US" altLang="ja-JP" sz="1000" b="1">
            <a:latin typeface="+mj-ea"/>
            <a:ea typeface="+mj-ea"/>
          </a:endParaRPr>
        </a:p>
        <a:p>
          <a:pPr algn="l"/>
          <a:r>
            <a:rPr kumimoji="1" lang="ja-JP" altLang="en-US" sz="1000" b="1">
              <a:latin typeface="+mj-ea"/>
              <a:ea typeface="+mj-ea"/>
            </a:rPr>
            <a:t>・自動表記される「〇週」は、１月１日を含む週が第</a:t>
          </a:r>
          <a:r>
            <a:rPr kumimoji="1" lang="en-US" altLang="ja-JP" sz="1000" b="1">
              <a:latin typeface="+mj-ea"/>
              <a:ea typeface="+mj-ea"/>
            </a:rPr>
            <a:t>1</a:t>
          </a:r>
          <a:r>
            <a:rPr kumimoji="1" lang="ja-JP" altLang="en-US" sz="1000" b="1">
              <a:latin typeface="+mj-ea"/>
              <a:ea typeface="+mj-ea"/>
            </a:rPr>
            <a:t>週となるため、</a:t>
          </a:r>
          <a:endParaRPr kumimoji="1" lang="en-US" altLang="ja-JP" sz="1000" b="1">
            <a:latin typeface="+mj-ea"/>
            <a:ea typeface="+mj-ea"/>
          </a:endParaRPr>
        </a:p>
        <a:p>
          <a:pPr algn="l"/>
          <a:r>
            <a:rPr kumimoji="1" lang="ja-JP" altLang="en-US" sz="1000" b="1">
              <a:latin typeface="+mj-ea"/>
              <a:ea typeface="+mj-ea"/>
            </a:rPr>
            <a:t>　施工開始日は、第１週にはなりません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361950</xdr:colOff>
      <xdr:row>2</xdr:row>
      <xdr:rowOff>0</xdr:rowOff>
    </xdr:from>
    <xdr:to>
      <xdr:col>16</xdr:col>
      <xdr:colOff>463084</xdr:colOff>
      <xdr:row>4</xdr:row>
      <xdr:rowOff>74877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F93E17-60F9-4AFC-9218-137B4B12186D}"/>
            </a:ext>
          </a:extLst>
        </xdr:cNvPr>
        <xdr:cNvSpPr txBox="1"/>
      </xdr:nvSpPr>
      <xdr:spPr>
        <a:xfrm>
          <a:off x="607695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119063</xdr:colOff>
      <xdr:row>30</xdr:row>
      <xdr:rowOff>178593</xdr:rowOff>
    </xdr:from>
    <xdr:to>
      <xdr:col>16</xdr:col>
      <xdr:colOff>59533</xdr:colOff>
      <xdr:row>37</xdr:row>
      <xdr:rowOff>48374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23BFEB8-31D7-472C-90F8-96D031DA4612}"/>
            </a:ext>
          </a:extLst>
        </xdr:cNvPr>
        <xdr:cNvSpPr/>
      </xdr:nvSpPr>
      <xdr:spPr>
        <a:xfrm>
          <a:off x="2881313" y="7750968"/>
          <a:ext cx="4544220" cy="1647781"/>
        </a:xfrm>
        <a:prstGeom prst="wedgeRoundRectCallout">
          <a:avLst>
            <a:gd name="adj1" fmla="val -61855"/>
            <a:gd name="adj2" fmla="val 179360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316670</xdr:colOff>
      <xdr:row>34</xdr:row>
      <xdr:rowOff>80024</xdr:rowOff>
    </xdr:from>
    <xdr:to>
      <xdr:col>16</xdr:col>
      <xdr:colOff>249381</xdr:colOff>
      <xdr:row>37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C47EF91-59BC-40C4-9E92-BA02C0D846FA}"/>
            </a:ext>
          </a:extLst>
        </xdr:cNvPr>
        <xdr:cNvSpPr txBox="1"/>
      </xdr:nvSpPr>
      <xdr:spPr>
        <a:xfrm>
          <a:off x="3174170" y="8519174"/>
          <a:ext cx="4695211" cy="815326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集計表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の現場閉所日数は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「８日」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と明記してください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月をまたぐ同一週の現場閉所日は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  <a:cs typeface="+mn-cs"/>
            </a:rPr>
            <a:t>当月に含む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を選択してください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173831</xdr:colOff>
      <xdr:row>42</xdr:row>
      <xdr:rowOff>139627</xdr:rowOff>
    </xdr:from>
    <xdr:to>
      <xdr:col>17</xdr:col>
      <xdr:colOff>411956</xdr:colOff>
      <xdr:row>48</xdr:row>
      <xdr:rowOff>9409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783A724-C084-4BAF-85EB-FD8829F0F8D3}"/>
            </a:ext>
          </a:extLst>
        </xdr:cNvPr>
        <xdr:cNvSpPr/>
      </xdr:nvSpPr>
      <xdr:spPr>
        <a:xfrm>
          <a:off x="4352925" y="10629033"/>
          <a:ext cx="3952875" cy="1625954"/>
        </a:xfrm>
        <a:prstGeom prst="wedgeRoundRectCallout">
          <a:avLst>
            <a:gd name="adj1" fmla="val -10092"/>
            <a:gd name="adj2" fmla="val 47956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323850</xdr:colOff>
      <xdr:row>45</xdr:row>
      <xdr:rowOff>335974</xdr:rowOff>
    </xdr:from>
    <xdr:to>
      <xdr:col>17</xdr:col>
      <xdr:colOff>185170</xdr:colOff>
      <xdr:row>47</xdr:row>
      <xdr:rowOff>224272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7E45878-0E86-4338-B297-4B2BD20A5980}"/>
            </a:ext>
          </a:extLst>
        </xdr:cNvPr>
        <xdr:cNvSpPr txBox="1"/>
      </xdr:nvSpPr>
      <xdr:spPr>
        <a:xfrm>
          <a:off x="4532168" y="11618769"/>
          <a:ext cx="3602047" cy="641639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+mj-ea"/>
              <a:ea typeface="+mj-ea"/>
            </a:rPr>
            <a:t>月単位の週休２日は、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「未達成」</a:t>
          </a:r>
          <a:r>
            <a:rPr kumimoji="1" lang="ja-JP" altLang="en-US" sz="1000" b="1">
              <a:latin typeface="+mj-ea"/>
              <a:ea typeface="+mj-ea"/>
            </a:rPr>
            <a:t>となります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800" b="1">
              <a:latin typeface="+mj-ea"/>
              <a:ea typeface="+mj-ea"/>
            </a:rPr>
            <a:t>（　土日の日数　８日　＞　現場閉所日数　７日　）</a:t>
          </a:r>
          <a:endParaRPr kumimoji="1" lang="en-US" altLang="ja-JP" sz="8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424297</xdr:colOff>
      <xdr:row>50</xdr:row>
      <xdr:rowOff>311728</xdr:rowOff>
    </xdr:from>
    <xdr:to>
      <xdr:col>17</xdr:col>
      <xdr:colOff>4332</xdr:colOff>
      <xdr:row>52</xdr:row>
      <xdr:rowOff>138545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A7C4736-4726-4689-90E6-6C7839EB3751}"/>
            </a:ext>
          </a:extLst>
        </xdr:cNvPr>
        <xdr:cNvSpPr/>
      </xdr:nvSpPr>
      <xdr:spPr>
        <a:xfrm>
          <a:off x="3697433" y="13101205"/>
          <a:ext cx="4255944" cy="640772"/>
        </a:xfrm>
        <a:prstGeom prst="ellipse">
          <a:avLst/>
        </a:prstGeom>
        <a:noFill/>
        <a:ln>
          <a:solidFill>
            <a:srgbClr val="0F5A9B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380940</xdr:colOff>
      <xdr:row>33</xdr:row>
      <xdr:rowOff>43668</xdr:rowOff>
    </xdr:from>
    <xdr:to>
      <xdr:col>11</xdr:col>
      <xdr:colOff>63499</xdr:colOff>
      <xdr:row>34</xdr:row>
      <xdr:rowOff>227816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A45891AA-A3E3-425F-A604-B553C94B6E2C}"/>
            </a:ext>
          </a:extLst>
        </xdr:cNvPr>
        <xdr:cNvSpPr/>
      </xdr:nvSpPr>
      <xdr:spPr>
        <a:xfrm>
          <a:off x="5064065" y="8171668"/>
          <a:ext cx="150872" cy="430211"/>
        </a:xfrm>
        <a:prstGeom prst="downArrow">
          <a:avLst>
            <a:gd name="adj1" fmla="val 50000"/>
            <a:gd name="adj2" fmla="val 127513"/>
          </a:avLst>
        </a:prstGeom>
        <a:solidFill>
          <a:srgbClr val="0F5A9B">
            <a:alpha val="70000"/>
          </a:srgb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11906</xdr:colOff>
      <xdr:row>31</xdr:row>
      <xdr:rowOff>194478</xdr:rowOff>
    </xdr:from>
    <xdr:to>
      <xdr:col>15</xdr:col>
      <xdr:colOff>166687</xdr:colOff>
      <xdr:row>33</xdr:row>
      <xdr:rowOff>71445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7AB013-15C0-4AA1-8514-969B3BDB7253}"/>
            </a:ext>
          </a:extLst>
        </xdr:cNvPr>
        <xdr:cNvSpPr txBox="1"/>
      </xdr:nvSpPr>
      <xdr:spPr>
        <a:xfrm>
          <a:off x="3290094" y="7830353"/>
          <a:ext cx="3901281" cy="369092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翌月の現場閉所日（８月１日）を当月（７月）に含めた場合</a:t>
          </a:r>
        </a:p>
      </xdr:txBody>
    </xdr:sp>
    <xdr:clientData/>
  </xdr:twoCellAnchor>
  <xdr:twoCellAnchor>
    <xdr:from>
      <xdr:col>6</xdr:col>
      <xdr:colOff>87313</xdr:colOff>
      <xdr:row>30</xdr:row>
      <xdr:rowOff>111121</xdr:rowOff>
    </xdr:from>
    <xdr:to>
      <xdr:col>8</xdr:col>
      <xdr:colOff>214313</xdr:colOff>
      <xdr:row>32</xdr:row>
      <xdr:rowOff>63496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1393DB2-8267-4FC2-A6AB-15D6EAD3D6B8}"/>
            </a:ext>
          </a:extLst>
        </xdr:cNvPr>
        <xdr:cNvSpPr txBox="1"/>
      </xdr:nvSpPr>
      <xdr:spPr>
        <a:xfrm>
          <a:off x="2897188" y="7500934"/>
          <a:ext cx="1063625" cy="444500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ケース１</a:t>
          </a:r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endParaRPr kumimoji="1" lang="ja-JP" altLang="en-US" sz="1000" b="1">
            <a:solidFill>
              <a:schemeClr val="dk1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13</xdr:col>
      <xdr:colOff>162658</xdr:colOff>
      <xdr:row>44</xdr:row>
      <xdr:rowOff>246783</xdr:rowOff>
    </xdr:from>
    <xdr:to>
      <xdr:col>13</xdr:col>
      <xdr:colOff>313530</xdr:colOff>
      <xdr:row>45</xdr:row>
      <xdr:rowOff>439952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CFBBC5D8-55C6-4F72-9D6D-49D5A2F33F11}"/>
            </a:ext>
          </a:extLst>
        </xdr:cNvPr>
        <xdr:cNvSpPr/>
      </xdr:nvSpPr>
      <xdr:spPr>
        <a:xfrm>
          <a:off x="6241340" y="11278465"/>
          <a:ext cx="150872" cy="444282"/>
        </a:xfrm>
        <a:prstGeom prst="downArrow">
          <a:avLst>
            <a:gd name="adj1" fmla="val 50000"/>
            <a:gd name="adj2" fmla="val 127513"/>
          </a:avLst>
        </a:prstGeom>
        <a:solidFill>
          <a:srgbClr val="0F5A9B">
            <a:alpha val="70000"/>
          </a:srgb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261937</xdr:colOff>
      <xdr:row>43</xdr:row>
      <xdr:rowOff>88034</xdr:rowOff>
    </xdr:from>
    <xdr:to>
      <xdr:col>17</xdr:col>
      <xdr:colOff>416718</xdr:colOff>
      <xdr:row>45</xdr:row>
      <xdr:rowOff>40409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F960CBD-3104-4547-9C79-6542E46059F1}"/>
            </a:ext>
          </a:extLst>
        </xdr:cNvPr>
        <xdr:cNvSpPr txBox="1"/>
      </xdr:nvSpPr>
      <xdr:spPr>
        <a:xfrm>
          <a:off x="4470255" y="10868602"/>
          <a:ext cx="3895508" cy="454602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８月１日の現場閉所を７月に含めない場合</a:t>
          </a:r>
        </a:p>
      </xdr:txBody>
    </xdr:sp>
    <xdr:clientData/>
  </xdr:twoCellAnchor>
  <xdr:twoCellAnchor>
    <xdr:from>
      <xdr:col>9</xdr:col>
      <xdr:colOff>103187</xdr:colOff>
      <xdr:row>42</xdr:row>
      <xdr:rowOff>88033</xdr:rowOff>
    </xdr:from>
    <xdr:to>
      <xdr:col>11</xdr:col>
      <xdr:colOff>230187</xdr:colOff>
      <xdr:row>44</xdr:row>
      <xdr:rowOff>40409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3A02392-A432-4D8F-B7ED-9650ADE59F15}"/>
            </a:ext>
          </a:extLst>
        </xdr:cNvPr>
        <xdr:cNvSpPr txBox="1"/>
      </xdr:nvSpPr>
      <xdr:spPr>
        <a:xfrm>
          <a:off x="4311505" y="10617488"/>
          <a:ext cx="1062182" cy="454603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ケース２</a:t>
          </a:r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endParaRPr kumimoji="1" lang="ja-JP" altLang="en-US" sz="1000" b="1">
            <a:solidFill>
              <a:schemeClr val="dk1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13</xdr:col>
      <xdr:colOff>142509</xdr:colOff>
      <xdr:row>39</xdr:row>
      <xdr:rowOff>47992</xdr:rowOff>
    </xdr:from>
    <xdr:to>
      <xdr:col>14</xdr:col>
      <xdr:colOff>25065</xdr:colOff>
      <xdr:row>39</xdr:row>
      <xdr:rowOff>197276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1E80D20-F721-456F-A2D5-F41FA5EA61A8}"/>
            </a:ext>
          </a:extLst>
        </xdr:cNvPr>
        <xdr:cNvSpPr/>
      </xdr:nvSpPr>
      <xdr:spPr>
        <a:xfrm rot="16200000">
          <a:off x="6303165" y="9558468"/>
          <a:ext cx="149284" cy="348780"/>
        </a:xfrm>
        <a:prstGeom prst="downArrow">
          <a:avLst>
            <a:gd name="adj1" fmla="val 50000"/>
            <a:gd name="adj2" fmla="val 127513"/>
          </a:avLst>
        </a:prstGeom>
        <a:solidFill>
          <a:srgbClr val="0F5A9B">
            <a:alpha val="70000"/>
          </a:srgb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121226</xdr:colOff>
      <xdr:row>38</xdr:row>
      <xdr:rowOff>199160</xdr:rowOff>
    </xdr:from>
    <xdr:to>
      <xdr:col>17</xdr:col>
      <xdr:colOff>441613</xdr:colOff>
      <xdr:row>40</xdr:row>
      <xdr:rowOff>60615</xdr:rowOff>
    </xdr:to>
    <xdr:sp macro="" textlink="">
      <xdr:nvSpPr>
        <xdr:cNvPr id="3" name="フローチャート: 端子 2">
          <a:extLst>
            <a:ext uri="{FF2B5EF4-FFF2-40B4-BE49-F238E27FC236}">
              <a16:creationId xmlns:a16="http://schemas.microsoft.com/office/drawing/2014/main" id="{D35566B5-95C5-C48B-46CE-57E7756F8676}"/>
            </a:ext>
          </a:extLst>
        </xdr:cNvPr>
        <xdr:cNvSpPr/>
      </xdr:nvSpPr>
      <xdr:spPr>
        <a:xfrm>
          <a:off x="6667499" y="9724160"/>
          <a:ext cx="1723159" cy="363682"/>
        </a:xfrm>
        <a:prstGeom prst="flowChartTerminator">
          <a:avLst/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155026</xdr:colOff>
      <xdr:row>38</xdr:row>
      <xdr:rowOff>213592</xdr:rowOff>
    </xdr:from>
    <xdr:to>
      <xdr:col>17</xdr:col>
      <xdr:colOff>459386</xdr:colOff>
      <xdr:row>40</xdr:row>
      <xdr:rowOff>43296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9835E4F-5753-4EC6-A59C-25B6DA8C15F3}"/>
            </a:ext>
          </a:extLst>
        </xdr:cNvPr>
        <xdr:cNvSpPr txBox="1"/>
      </xdr:nvSpPr>
      <xdr:spPr>
        <a:xfrm>
          <a:off x="6701299" y="9738592"/>
          <a:ext cx="1707132" cy="33193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latin typeface="+mj-ea"/>
              <a:ea typeface="+mj-ea"/>
            </a:rPr>
            <a:t>【</a:t>
          </a:r>
          <a:r>
            <a:rPr kumimoji="1" lang="ja-JP" altLang="en-US" sz="1000" b="1">
              <a:latin typeface="+mj-ea"/>
              <a:ea typeface="+mj-ea"/>
            </a:rPr>
            <a:t>ケース１</a:t>
          </a:r>
          <a:r>
            <a:rPr kumimoji="1" lang="en-US" altLang="ja-JP" sz="1000" b="1">
              <a:latin typeface="+mj-ea"/>
              <a:ea typeface="+mj-ea"/>
            </a:rPr>
            <a:t>】</a:t>
          </a:r>
          <a:r>
            <a:rPr kumimoji="1" lang="ja-JP" altLang="en-US" sz="1000" b="1">
              <a:latin typeface="+mj-ea"/>
              <a:ea typeface="+mj-ea"/>
            </a:rPr>
            <a:t>　</a:t>
          </a:r>
          <a:r>
            <a:rPr kumimoji="1" lang="en-US" altLang="ja-JP" sz="1000" b="1">
              <a:latin typeface="+mj-ea"/>
              <a:ea typeface="+mj-ea"/>
            </a:rPr>
            <a:t>【</a:t>
          </a:r>
          <a:r>
            <a:rPr kumimoji="1" lang="ja-JP" altLang="en-US" sz="1000" b="1">
              <a:latin typeface="+mj-ea"/>
              <a:ea typeface="+mj-ea"/>
            </a:rPr>
            <a:t>ケース２</a:t>
          </a:r>
          <a:r>
            <a:rPr kumimoji="1" lang="en-US" altLang="ja-JP" sz="1000" b="1">
              <a:latin typeface="+mj-ea"/>
              <a:ea typeface="+mj-ea"/>
            </a:rPr>
            <a:t>】</a:t>
          </a:r>
        </a:p>
      </xdr:txBody>
    </xdr:sp>
    <xdr:clientData/>
  </xdr:twoCellAnchor>
  <xdr:twoCellAnchor>
    <xdr:from>
      <xdr:col>15</xdr:col>
      <xdr:colOff>380998</xdr:colOff>
      <xdr:row>52</xdr:row>
      <xdr:rowOff>51955</xdr:rowOff>
    </xdr:from>
    <xdr:to>
      <xdr:col>17</xdr:col>
      <xdr:colOff>355022</xdr:colOff>
      <xdr:row>53</xdr:row>
      <xdr:rowOff>164524</xdr:rowOff>
    </xdr:to>
    <xdr:sp macro="" textlink="">
      <xdr:nvSpPr>
        <xdr:cNvPr id="10" name="フローチャート: 端子 9">
          <a:extLst>
            <a:ext uri="{FF2B5EF4-FFF2-40B4-BE49-F238E27FC236}">
              <a16:creationId xmlns:a16="http://schemas.microsoft.com/office/drawing/2014/main" id="{9DFA4485-38C1-448C-9562-3CB39003E741}"/>
            </a:ext>
          </a:extLst>
        </xdr:cNvPr>
        <xdr:cNvSpPr/>
      </xdr:nvSpPr>
      <xdr:spPr>
        <a:xfrm>
          <a:off x="7394862" y="13655387"/>
          <a:ext cx="909205" cy="363682"/>
        </a:xfrm>
        <a:prstGeom prst="flowChartTerminator">
          <a:avLst/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277090</xdr:colOff>
      <xdr:row>52</xdr:row>
      <xdr:rowOff>69272</xdr:rowOff>
    </xdr:from>
    <xdr:to>
      <xdr:col>18</xdr:col>
      <xdr:colOff>43295</xdr:colOff>
      <xdr:row>53</xdr:row>
      <xdr:rowOff>150090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29D20B-71D9-402D-9F88-2084AA97D27F}"/>
            </a:ext>
          </a:extLst>
        </xdr:cNvPr>
        <xdr:cNvSpPr txBox="1"/>
      </xdr:nvSpPr>
      <xdr:spPr>
        <a:xfrm>
          <a:off x="7290954" y="13672704"/>
          <a:ext cx="1168977" cy="33193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latin typeface="+mj-ea"/>
              <a:ea typeface="+mj-ea"/>
            </a:rPr>
            <a:t>【</a:t>
          </a:r>
          <a:r>
            <a:rPr kumimoji="1" lang="ja-JP" altLang="en-US" sz="1000" b="1">
              <a:latin typeface="+mj-ea"/>
              <a:ea typeface="+mj-ea"/>
            </a:rPr>
            <a:t>ケース１</a:t>
          </a:r>
          <a:r>
            <a:rPr kumimoji="1" lang="en-US" altLang="ja-JP" sz="1000" b="1">
              <a:latin typeface="+mj-ea"/>
              <a:ea typeface="+mj-ea"/>
            </a:rPr>
            <a:t>】</a:t>
          </a:r>
        </a:p>
      </xdr:txBody>
    </xdr:sp>
    <xdr:clientData/>
  </xdr:twoCellAnchor>
  <xdr:twoCellAnchor>
    <xdr:from>
      <xdr:col>12</xdr:col>
      <xdr:colOff>361950</xdr:colOff>
      <xdr:row>2</xdr:row>
      <xdr:rowOff>0</xdr:rowOff>
    </xdr:from>
    <xdr:to>
      <xdr:col>16</xdr:col>
      <xdr:colOff>463084</xdr:colOff>
      <xdr:row>4</xdr:row>
      <xdr:rowOff>74877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BACE40-2051-4D70-A2D6-23DDDFE1FB4E}"/>
            </a:ext>
          </a:extLst>
        </xdr:cNvPr>
        <xdr:cNvSpPr txBox="1"/>
      </xdr:nvSpPr>
      <xdr:spPr>
        <a:xfrm>
          <a:off x="607695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257969</xdr:colOff>
      <xdr:row>37</xdr:row>
      <xdr:rowOff>79375</xdr:rowOff>
    </xdr:from>
    <xdr:to>
      <xdr:col>16</xdr:col>
      <xdr:colOff>222252</xdr:colOff>
      <xdr:row>43</xdr:row>
      <xdr:rowOff>182519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42CD4C9-00E5-4853-B742-8DDE5E889F93}"/>
            </a:ext>
          </a:extLst>
        </xdr:cNvPr>
        <xdr:cNvSpPr/>
      </xdr:nvSpPr>
      <xdr:spPr>
        <a:xfrm>
          <a:off x="3044032" y="9342438"/>
          <a:ext cx="4607720" cy="1603331"/>
        </a:xfrm>
        <a:prstGeom prst="wedgeRoundRectCallout">
          <a:avLst>
            <a:gd name="adj1" fmla="val -62113"/>
            <a:gd name="adj2" fmla="val 85793"/>
            <a:gd name="adj3" fmla="val 16667"/>
          </a:avLst>
        </a:prstGeom>
        <a:solidFill>
          <a:schemeClr val="bg1">
            <a:lumMod val="95000"/>
          </a:scheme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29310</xdr:colOff>
      <xdr:row>40</xdr:row>
      <xdr:rowOff>36514</xdr:rowOff>
    </xdr:from>
    <xdr:to>
      <xdr:col>11</xdr:col>
      <xdr:colOff>178594</xdr:colOff>
      <xdr:row>41</xdr:row>
      <xdr:rowOff>222249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513D8CE-B9B6-4522-94A5-F4B9BAABDB4E}"/>
            </a:ext>
          </a:extLst>
        </xdr:cNvPr>
        <xdr:cNvSpPr/>
      </xdr:nvSpPr>
      <xdr:spPr>
        <a:xfrm>
          <a:off x="5137091" y="10049670"/>
          <a:ext cx="149284" cy="435767"/>
        </a:xfrm>
        <a:prstGeom prst="downArrow">
          <a:avLst>
            <a:gd name="adj1" fmla="val 50000"/>
            <a:gd name="adj2" fmla="val 127513"/>
          </a:avLst>
        </a:prstGeom>
        <a:solidFill>
          <a:srgbClr val="0F5A9B">
            <a:alpha val="70000"/>
          </a:srgbClr>
        </a:solidFill>
        <a:ln>
          <a:solidFill>
            <a:srgbClr val="0F5A9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197644</xdr:colOff>
      <xdr:row>37</xdr:row>
      <xdr:rowOff>21431</xdr:rowOff>
    </xdr:from>
    <xdr:to>
      <xdr:col>9</xdr:col>
      <xdr:colOff>247650</xdr:colOff>
      <xdr:row>38</xdr:row>
      <xdr:rowOff>216694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6D96105-4B3D-49A1-BAB1-BC47C626F8CD}"/>
            </a:ext>
          </a:extLst>
        </xdr:cNvPr>
        <xdr:cNvSpPr txBox="1"/>
      </xdr:nvSpPr>
      <xdr:spPr>
        <a:xfrm>
          <a:off x="2997994" y="9194006"/>
          <a:ext cx="1450181" cy="442913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ケース１</a:t>
          </a:r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のつづき</a:t>
          </a:r>
        </a:p>
      </xdr:txBody>
    </xdr:sp>
    <xdr:clientData/>
  </xdr:twoCellAnchor>
  <xdr:twoCellAnchor>
    <xdr:from>
      <xdr:col>7</xdr:col>
      <xdr:colOff>0</xdr:colOff>
      <xdr:row>37</xdr:row>
      <xdr:rowOff>173831</xdr:rowOff>
    </xdr:from>
    <xdr:to>
      <xdr:col>15</xdr:col>
      <xdr:colOff>353787</xdr:colOff>
      <xdr:row>40</xdr:row>
      <xdr:rowOff>237674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449BF43-C89F-480F-A7CD-1B7819880349}"/>
            </a:ext>
          </a:extLst>
        </xdr:cNvPr>
        <xdr:cNvSpPr txBox="1"/>
      </xdr:nvSpPr>
      <xdr:spPr>
        <a:xfrm>
          <a:off x="3267075" y="9346406"/>
          <a:ext cx="4087587" cy="806793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+mj-ea"/>
              <a:ea typeface="+mj-ea"/>
            </a:rPr>
            <a:t>８月１日の現場閉所を７月の現場閉所日数に含めた場合</a:t>
          </a:r>
          <a:endParaRPr kumimoji="1" lang="en-US" altLang="ja-JP" sz="1000" b="1">
            <a:latin typeface="+mj-ea"/>
            <a:ea typeface="+mj-ea"/>
          </a:endParaRPr>
        </a:p>
        <a:p>
          <a:pPr algn="ctr"/>
          <a:r>
            <a:rPr kumimoji="1" lang="ja-JP" altLang="en-US" sz="1000" b="1">
              <a:latin typeface="+mj-ea"/>
              <a:ea typeface="+mj-ea"/>
            </a:rPr>
            <a:t>当月（８月）の現場閉所日数に含めることはできません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35720</xdr:colOff>
      <xdr:row>41</xdr:row>
      <xdr:rowOff>71437</xdr:rowOff>
    </xdr:from>
    <xdr:to>
      <xdr:col>16</xdr:col>
      <xdr:colOff>68039</xdr:colOff>
      <xdr:row>43</xdr:row>
      <xdr:rowOff>173375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14128D-EFCF-4223-B7D2-5347ED974182}"/>
            </a:ext>
          </a:extLst>
        </xdr:cNvPr>
        <xdr:cNvSpPr txBox="1"/>
      </xdr:nvSpPr>
      <xdr:spPr>
        <a:xfrm>
          <a:off x="3286126" y="10334625"/>
          <a:ext cx="4211413" cy="602000"/>
        </a:xfrm>
        <a:prstGeom prst="rect">
          <a:avLst/>
        </a:prstGeom>
        <a:noFill/>
        <a:ln w="317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集計表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の現場閉所日数は</a:t>
          </a:r>
          <a:r>
            <a:rPr kumimoji="1" lang="ja-JP" altLang="en-US" sz="1400" b="1">
              <a:solidFill>
                <a:srgbClr val="0F5A9B"/>
              </a:solidFill>
              <a:latin typeface="+mj-ea"/>
              <a:ea typeface="+mj-ea"/>
            </a:rPr>
            <a:t>「１０日」</a:t>
          </a:r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と明記してください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381000</xdr:colOff>
      <xdr:row>2</xdr:row>
      <xdr:rowOff>0</xdr:rowOff>
    </xdr:from>
    <xdr:to>
      <xdr:col>17</xdr:col>
      <xdr:colOff>5884</xdr:colOff>
      <xdr:row>4</xdr:row>
      <xdr:rowOff>74877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AEB3B-25EF-4CEC-BE3F-E3263BD1872F}"/>
            </a:ext>
          </a:extLst>
        </xdr:cNvPr>
        <xdr:cNvSpPr txBox="1"/>
      </xdr:nvSpPr>
      <xdr:spPr>
        <a:xfrm>
          <a:off x="609600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2</xdr:row>
      <xdr:rowOff>0</xdr:rowOff>
    </xdr:from>
    <xdr:to>
      <xdr:col>17</xdr:col>
      <xdr:colOff>5884</xdr:colOff>
      <xdr:row>4</xdr:row>
      <xdr:rowOff>74877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A50BB-56B4-454E-898D-AA38E484FF09}"/>
            </a:ext>
          </a:extLst>
        </xdr:cNvPr>
        <xdr:cNvSpPr txBox="1"/>
      </xdr:nvSpPr>
      <xdr:spPr>
        <a:xfrm>
          <a:off x="6096000" y="495300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3323-E8BE-4D2F-9891-479D2601FD8A}">
  <sheetPr>
    <tabColor rgb="FFFFFF00"/>
    <pageSetUpPr fitToPage="1"/>
  </sheetPr>
  <dimension ref="A1:HW91"/>
  <sheetViews>
    <sheetView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3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5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48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6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 t="e">
        <f>DATE(P12,Q12,1)</f>
        <v>#NUM!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/>
      <c r="Q12" s="41"/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e">
        <f>TEXT(WEEKNUM(C15,16), "0") &amp; "週"</f>
        <v>#NUM!</v>
      </c>
      <c r="C15" s="63" t="e">
        <f>DATE($P$12,$Q$12,1)</f>
        <v>#NUM!</v>
      </c>
      <c r="D15" s="64" t="e">
        <f>IF(C15&lt;&gt;"",C15,"")</f>
        <v>#NUM!</v>
      </c>
      <c r="E15" s="107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 t="e">
        <f>WEEKDAY(C15)</f>
        <v>#NUM!</v>
      </c>
      <c r="AD15" s="34" t="e">
        <f>IF(AC15=7,1,0)</f>
        <v>#NUM!</v>
      </c>
      <c r="AE15" s="35" t="e">
        <f>IF(AC15=1,1,0)</f>
        <v>#NUM!</v>
      </c>
      <c r="AF15" s="36">
        <f>IF(E15="*",0,1)</f>
        <v>1</v>
      </c>
      <c r="AG15" s="37" t="e">
        <f>IF(AND(AD15=1,AF15=1),1,0)</f>
        <v>#NUM!</v>
      </c>
      <c r="AH15" s="37" t="e">
        <f>IF(AND(AE15=1,AF15=1),1,0)</f>
        <v>#NUM!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e">
        <f t="shared" ref="B16:B42" si="0">TEXT(WEEKNUM(C16,16), "0") &amp; "週"</f>
        <v>#NUM!</v>
      </c>
      <c r="C16" s="66" t="e">
        <f>C15+1</f>
        <v>#NUM!</v>
      </c>
      <c r="D16" s="67" t="e">
        <f>IF(C16&lt;&gt;"",C16,"")</f>
        <v>#NUM!</v>
      </c>
      <c r="E16" s="99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 t="e">
        <f t="shared" ref="AC16:AC41" si="1">WEEKDAY(C16)</f>
        <v>#NUM!</v>
      </c>
      <c r="AD16" s="34" t="e">
        <f t="shared" ref="AD16:AD41" si="2">IF(AC16=7,1,0)</f>
        <v>#NUM!</v>
      </c>
      <c r="AE16" s="35" t="e">
        <f t="shared" ref="AE16:AE44" si="3">IF(AC16=1,1,0)</f>
        <v>#NUM!</v>
      </c>
      <c r="AF16" s="36">
        <f t="shared" ref="AF16:AF41" si="4">IF(E16="*",0,1)</f>
        <v>1</v>
      </c>
      <c r="AG16" s="37" t="e">
        <f>IF(AND(AD16=1,AF16=1),1,0)</f>
        <v>#NUM!</v>
      </c>
      <c r="AH16" s="37" t="e">
        <f t="shared" ref="AH16:AH45" si="5">IF(AND(AE16=1,AF16=1),1,0)</f>
        <v>#NUM!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e">
        <f t="shared" si="0"/>
        <v>#NUM!</v>
      </c>
      <c r="C17" s="66" t="e">
        <f>C16+1</f>
        <v>#NUM!</v>
      </c>
      <c r="D17" s="67" t="e">
        <f t="shared" ref="D17:D44" si="6">IF(C17&lt;&gt;"",C17,"")</f>
        <v>#NUM!</v>
      </c>
      <c r="E17" s="99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 t="e">
        <f t="shared" si="1"/>
        <v>#NUM!</v>
      </c>
      <c r="AD17" s="34" t="e">
        <f t="shared" si="2"/>
        <v>#NUM!</v>
      </c>
      <c r="AE17" s="35" t="e">
        <f t="shared" si="3"/>
        <v>#NUM!</v>
      </c>
      <c r="AF17" s="36">
        <f t="shared" si="4"/>
        <v>1</v>
      </c>
      <c r="AG17" s="37" t="e">
        <f t="shared" ref="AG17:AG44" si="7">IF(AND(AD17=1,AF17=1),1,0)</f>
        <v>#NUM!</v>
      </c>
      <c r="AH17" s="37" t="e">
        <f t="shared" si="5"/>
        <v>#NUM!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e">
        <f t="shared" si="0"/>
        <v>#NUM!</v>
      </c>
      <c r="C18" s="66" t="e">
        <f t="shared" ref="C18:C42" si="8">C17+1</f>
        <v>#NUM!</v>
      </c>
      <c r="D18" s="67" t="e">
        <f t="shared" si="6"/>
        <v>#NUM!</v>
      </c>
      <c r="E18" s="99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 t="e">
        <f t="shared" si="1"/>
        <v>#NUM!</v>
      </c>
      <c r="AD18" s="34" t="e">
        <f t="shared" si="2"/>
        <v>#NUM!</v>
      </c>
      <c r="AE18" s="35" t="e">
        <f t="shared" si="3"/>
        <v>#NUM!</v>
      </c>
      <c r="AF18" s="36">
        <f t="shared" si="4"/>
        <v>1</v>
      </c>
      <c r="AG18" s="37" t="e">
        <f t="shared" si="7"/>
        <v>#NUM!</v>
      </c>
      <c r="AH18" s="37" t="e">
        <f t="shared" si="5"/>
        <v>#NUM!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e">
        <f t="shared" si="0"/>
        <v>#NUM!</v>
      </c>
      <c r="C19" s="66" t="e">
        <f>C18+1</f>
        <v>#NUM!</v>
      </c>
      <c r="D19" s="67" t="e">
        <f t="shared" si="6"/>
        <v>#NUM!</v>
      </c>
      <c r="E19" s="99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 t="e">
        <f t="shared" si="1"/>
        <v>#NUM!</v>
      </c>
      <c r="AD19" s="34" t="e">
        <f>IF(AC19=7,1,0)</f>
        <v>#NUM!</v>
      </c>
      <c r="AE19" s="35" t="e">
        <f t="shared" si="3"/>
        <v>#NUM!</v>
      </c>
      <c r="AF19" s="36">
        <f t="shared" si="4"/>
        <v>1</v>
      </c>
      <c r="AG19" s="37" t="e">
        <f t="shared" si="7"/>
        <v>#NUM!</v>
      </c>
      <c r="AH19" s="37" t="e">
        <f t="shared" si="5"/>
        <v>#NUM!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e">
        <f t="shared" si="0"/>
        <v>#NUM!</v>
      </c>
      <c r="C20" s="66" t="e">
        <f t="shared" si="8"/>
        <v>#NUM!</v>
      </c>
      <c r="D20" s="67" t="e">
        <f t="shared" si="6"/>
        <v>#NUM!</v>
      </c>
      <c r="E20" s="99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 t="e">
        <f t="shared" si="1"/>
        <v>#NUM!</v>
      </c>
      <c r="AD20" s="34" t="e">
        <f>IF(AC20=7,1,0)</f>
        <v>#NUM!</v>
      </c>
      <c r="AE20" s="35" t="e">
        <f t="shared" si="3"/>
        <v>#NUM!</v>
      </c>
      <c r="AF20" s="36">
        <f t="shared" si="4"/>
        <v>1</v>
      </c>
      <c r="AG20" s="37" t="e">
        <f t="shared" si="7"/>
        <v>#NUM!</v>
      </c>
      <c r="AH20" s="37" t="e">
        <f t="shared" si="5"/>
        <v>#NUM!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e">
        <f t="shared" si="0"/>
        <v>#NUM!</v>
      </c>
      <c r="C21" s="66" t="e">
        <f t="shared" si="8"/>
        <v>#NUM!</v>
      </c>
      <c r="D21" s="67" t="e">
        <f t="shared" si="6"/>
        <v>#NUM!</v>
      </c>
      <c r="E21" s="99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 t="e">
        <f t="shared" si="1"/>
        <v>#NUM!</v>
      </c>
      <c r="AD21" s="34" t="e">
        <f t="shared" si="2"/>
        <v>#NUM!</v>
      </c>
      <c r="AE21" s="35" t="e">
        <f t="shared" si="3"/>
        <v>#NUM!</v>
      </c>
      <c r="AF21" s="36">
        <f t="shared" si="4"/>
        <v>1</v>
      </c>
      <c r="AG21" s="37" t="e">
        <f t="shared" si="7"/>
        <v>#NUM!</v>
      </c>
      <c r="AH21" s="37" t="e">
        <f t="shared" si="5"/>
        <v>#NUM!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e">
        <f t="shared" si="0"/>
        <v>#NUM!</v>
      </c>
      <c r="C22" s="66" t="e">
        <f t="shared" si="8"/>
        <v>#NUM!</v>
      </c>
      <c r="D22" s="67" t="e">
        <f t="shared" si="6"/>
        <v>#NUM!</v>
      </c>
      <c r="E22" s="99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 t="e">
        <f t="shared" si="1"/>
        <v>#NUM!</v>
      </c>
      <c r="AD22" s="34" t="e">
        <f t="shared" si="2"/>
        <v>#NUM!</v>
      </c>
      <c r="AE22" s="35" t="e">
        <f t="shared" si="3"/>
        <v>#NUM!</v>
      </c>
      <c r="AF22" s="36">
        <f t="shared" si="4"/>
        <v>1</v>
      </c>
      <c r="AG22" s="37" t="e">
        <f t="shared" si="7"/>
        <v>#NUM!</v>
      </c>
      <c r="AH22" s="37" t="e">
        <f t="shared" si="5"/>
        <v>#NUM!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e">
        <f t="shared" si="0"/>
        <v>#NUM!</v>
      </c>
      <c r="C23" s="66" t="e">
        <f t="shared" si="8"/>
        <v>#NUM!</v>
      </c>
      <c r="D23" s="67" t="e">
        <f t="shared" si="6"/>
        <v>#NUM!</v>
      </c>
      <c r="E23" s="99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 t="e">
        <f t="shared" si="1"/>
        <v>#NUM!</v>
      </c>
      <c r="AD23" s="34" t="e">
        <f t="shared" si="2"/>
        <v>#NUM!</v>
      </c>
      <c r="AE23" s="35" t="e">
        <f t="shared" si="3"/>
        <v>#NUM!</v>
      </c>
      <c r="AF23" s="36">
        <f t="shared" si="4"/>
        <v>1</v>
      </c>
      <c r="AG23" s="37" t="e">
        <f t="shared" si="7"/>
        <v>#NUM!</v>
      </c>
      <c r="AH23" s="37" t="e">
        <f t="shared" si="5"/>
        <v>#NUM!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e">
        <f t="shared" si="0"/>
        <v>#NUM!</v>
      </c>
      <c r="C24" s="66" t="e">
        <f t="shared" si="8"/>
        <v>#NUM!</v>
      </c>
      <c r="D24" s="67" t="e">
        <f t="shared" si="6"/>
        <v>#NUM!</v>
      </c>
      <c r="E24" s="99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 t="e">
        <f t="shared" si="1"/>
        <v>#NUM!</v>
      </c>
      <c r="AD24" s="34" t="e">
        <f t="shared" si="2"/>
        <v>#NUM!</v>
      </c>
      <c r="AE24" s="35" t="e">
        <f>IF(AC24=1,1,0)</f>
        <v>#NUM!</v>
      </c>
      <c r="AF24" s="36">
        <f t="shared" si="4"/>
        <v>1</v>
      </c>
      <c r="AG24" s="37" t="e">
        <f t="shared" si="7"/>
        <v>#NUM!</v>
      </c>
      <c r="AH24" s="37" t="e">
        <f t="shared" si="5"/>
        <v>#NUM!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e">
        <f t="shared" si="0"/>
        <v>#NUM!</v>
      </c>
      <c r="C25" s="66" t="e">
        <f t="shared" si="8"/>
        <v>#NUM!</v>
      </c>
      <c r="D25" s="67" t="e">
        <f t="shared" si="6"/>
        <v>#NUM!</v>
      </c>
      <c r="E25" s="99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 t="e">
        <f t="shared" si="1"/>
        <v>#NUM!</v>
      </c>
      <c r="AD25" s="34" t="e">
        <f t="shared" si="2"/>
        <v>#NUM!</v>
      </c>
      <c r="AE25" s="35" t="e">
        <f t="shared" si="3"/>
        <v>#NUM!</v>
      </c>
      <c r="AF25" s="36">
        <f t="shared" si="4"/>
        <v>1</v>
      </c>
      <c r="AG25" s="37" t="e">
        <f t="shared" si="7"/>
        <v>#NUM!</v>
      </c>
      <c r="AH25" s="37" t="e">
        <f t="shared" si="5"/>
        <v>#NUM!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e">
        <f t="shared" si="0"/>
        <v>#NUM!</v>
      </c>
      <c r="C26" s="66" t="e">
        <f t="shared" si="8"/>
        <v>#NUM!</v>
      </c>
      <c r="D26" s="67" t="e">
        <f t="shared" si="6"/>
        <v>#NUM!</v>
      </c>
      <c r="E26" s="99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 t="e">
        <f t="shared" si="1"/>
        <v>#NUM!</v>
      </c>
      <c r="AD26" s="34" t="e">
        <f t="shared" si="2"/>
        <v>#NUM!</v>
      </c>
      <c r="AE26" s="35" t="e">
        <f t="shared" si="3"/>
        <v>#NUM!</v>
      </c>
      <c r="AF26" s="36">
        <f t="shared" si="4"/>
        <v>1</v>
      </c>
      <c r="AG26" s="37" t="e">
        <f>IF(AND(AD26=1,AF26=1),1,0)</f>
        <v>#NUM!</v>
      </c>
      <c r="AH26" s="37" t="e">
        <f t="shared" si="5"/>
        <v>#NUM!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e">
        <f t="shared" si="0"/>
        <v>#NUM!</v>
      </c>
      <c r="C27" s="66" t="e">
        <f t="shared" si="8"/>
        <v>#NUM!</v>
      </c>
      <c r="D27" s="67" t="e">
        <f t="shared" si="6"/>
        <v>#NUM!</v>
      </c>
      <c r="E27" s="99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 t="e">
        <f t="shared" si="1"/>
        <v>#NUM!</v>
      </c>
      <c r="AD27" s="34" t="e">
        <f>IF(AC27=7,1,0)</f>
        <v>#NUM!</v>
      </c>
      <c r="AE27" s="35" t="e">
        <f t="shared" si="3"/>
        <v>#NUM!</v>
      </c>
      <c r="AF27" s="36">
        <f t="shared" si="4"/>
        <v>1</v>
      </c>
      <c r="AG27" s="37" t="e">
        <f t="shared" si="7"/>
        <v>#NUM!</v>
      </c>
      <c r="AH27" s="37" t="e">
        <f t="shared" si="5"/>
        <v>#NUM!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e">
        <f t="shared" si="0"/>
        <v>#NUM!</v>
      </c>
      <c r="C28" s="66" t="e">
        <f t="shared" si="8"/>
        <v>#NUM!</v>
      </c>
      <c r="D28" s="67" t="e">
        <f t="shared" si="6"/>
        <v>#NUM!</v>
      </c>
      <c r="E28" s="99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 t="e">
        <f t="shared" si="1"/>
        <v>#NUM!</v>
      </c>
      <c r="AD28" s="34" t="e">
        <f t="shared" si="2"/>
        <v>#NUM!</v>
      </c>
      <c r="AE28" s="35" t="e">
        <f t="shared" si="3"/>
        <v>#NUM!</v>
      </c>
      <c r="AF28" s="36">
        <f t="shared" si="4"/>
        <v>1</v>
      </c>
      <c r="AG28" s="37" t="e">
        <f t="shared" si="7"/>
        <v>#NUM!</v>
      </c>
      <c r="AH28" s="37" t="e">
        <f t="shared" si="5"/>
        <v>#NUM!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e">
        <f t="shared" si="0"/>
        <v>#NUM!</v>
      </c>
      <c r="C29" s="66" t="e">
        <f t="shared" si="8"/>
        <v>#NUM!</v>
      </c>
      <c r="D29" s="67" t="e">
        <f t="shared" si="6"/>
        <v>#NUM!</v>
      </c>
      <c r="E29" s="99"/>
      <c r="F29" s="100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 t="e">
        <f t="shared" si="1"/>
        <v>#NUM!</v>
      </c>
      <c r="AD29" s="34" t="e">
        <f t="shared" si="2"/>
        <v>#NUM!</v>
      </c>
      <c r="AE29" s="35" t="e">
        <f t="shared" si="3"/>
        <v>#NUM!</v>
      </c>
      <c r="AF29" s="36">
        <f t="shared" si="4"/>
        <v>1</v>
      </c>
      <c r="AG29" s="37" t="e">
        <f t="shared" si="7"/>
        <v>#NUM!</v>
      </c>
      <c r="AH29" s="37" t="e">
        <f t="shared" si="5"/>
        <v>#NUM!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e">
        <f t="shared" si="0"/>
        <v>#NUM!</v>
      </c>
      <c r="C30" s="66" t="e">
        <f t="shared" si="8"/>
        <v>#NUM!</v>
      </c>
      <c r="D30" s="67" t="e">
        <f t="shared" si="6"/>
        <v>#NUM!</v>
      </c>
      <c r="E30" s="99"/>
      <c r="F30" s="100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 t="e">
        <f t="shared" si="1"/>
        <v>#NUM!</v>
      </c>
      <c r="AD30" s="34" t="e">
        <f t="shared" si="2"/>
        <v>#NUM!</v>
      </c>
      <c r="AE30" s="35" t="e">
        <f t="shared" si="3"/>
        <v>#NUM!</v>
      </c>
      <c r="AF30" s="36">
        <f t="shared" si="4"/>
        <v>1</v>
      </c>
      <c r="AG30" s="37" t="e">
        <f t="shared" si="7"/>
        <v>#NUM!</v>
      </c>
      <c r="AH30" s="37" t="e">
        <f t="shared" si="5"/>
        <v>#NUM!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e">
        <f t="shared" si="0"/>
        <v>#NUM!</v>
      </c>
      <c r="C31" s="66" t="e">
        <f t="shared" si="8"/>
        <v>#NUM!</v>
      </c>
      <c r="D31" s="67" t="e">
        <f t="shared" si="6"/>
        <v>#NUM!</v>
      </c>
      <c r="E31" s="99"/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 t="e">
        <f t="shared" si="1"/>
        <v>#NUM!</v>
      </c>
      <c r="AD31" s="34" t="e">
        <f t="shared" si="2"/>
        <v>#NUM!</v>
      </c>
      <c r="AE31" s="35" t="e">
        <f t="shared" si="3"/>
        <v>#NUM!</v>
      </c>
      <c r="AF31" s="36">
        <f t="shared" si="4"/>
        <v>1</v>
      </c>
      <c r="AG31" s="37" t="e">
        <f t="shared" si="7"/>
        <v>#NUM!</v>
      </c>
      <c r="AH31" s="37" t="e">
        <f t="shared" si="5"/>
        <v>#NUM!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e">
        <f t="shared" si="0"/>
        <v>#NUM!</v>
      </c>
      <c r="C32" s="66" t="e">
        <f t="shared" si="8"/>
        <v>#NUM!</v>
      </c>
      <c r="D32" s="67" t="e">
        <f t="shared" si="6"/>
        <v>#NUM!</v>
      </c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 t="e">
        <f t="shared" si="1"/>
        <v>#NUM!</v>
      </c>
      <c r="AD32" s="34" t="e">
        <f t="shared" si="2"/>
        <v>#NUM!</v>
      </c>
      <c r="AE32" s="35" t="e">
        <f t="shared" si="3"/>
        <v>#NUM!</v>
      </c>
      <c r="AF32" s="36">
        <f t="shared" si="4"/>
        <v>1</v>
      </c>
      <c r="AG32" s="37" t="e">
        <f t="shared" si="7"/>
        <v>#NUM!</v>
      </c>
      <c r="AH32" s="37" t="e">
        <f t="shared" si="5"/>
        <v>#NUM!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e">
        <f t="shared" si="0"/>
        <v>#NUM!</v>
      </c>
      <c r="C33" s="66" t="e">
        <f t="shared" si="8"/>
        <v>#NUM!</v>
      </c>
      <c r="D33" s="67" t="e">
        <f t="shared" si="6"/>
        <v>#NUM!</v>
      </c>
      <c r="E33" s="99"/>
      <c r="F33" s="100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 t="e">
        <f t="shared" si="1"/>
        <v>#NUM!</v>
      </c>
      <c r="AD33" s="34" t="e">
        <f t="shared" si="2"/>
        <v>#NUM!</v>
      </c>
      <c r="AE33" s="35" t="e">
        <f t="shared" si="3"/>
        <v>#NUM!</v>
      </c>
      <c r="AF33" s="36">
        <f t="shared" si="4"/>
        <v>1</v>
      </c>
      <c r="AG33" s="37" t="e">
        <f t="shared" si="7"/>
        <v>#NUM!</v>
      </c>
      <c r="AH33" s="37" t="e">
        <f t="shared" si="5"/>
        <v>#NUM!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e">
        <f t="shared" si="0"/>
        <v>#NUM!</v>
      </c>
      <c r="C34" s="66" t="e">
        <f t="shared" si="8"/>
        <v>#NUM!</v>
      </c>
      <c r="D34" s="67" t="e">
        <f t="shared" si="6"/>
        <v>#NUM!</v>
      </c>
      <c r="E34" s="99"/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 t="e">
        <f t="shared" si="1"/>
        <v>#NUM!</v>
      </c>
      <c r="AD34" s="34" t="e">
        <f t="shared" si="2"/>
        <v>#NUM!</v>
      </c>
      <c r="AE34" s="35" t="e">
        <f>IF(AC34=1,1,0)</f>
        <v>#NUM!</v>
      </c>
      <c r="AF34" s="36">
        <f t="shared" si="4"/>
        <v>1</v>
      </c>
      <c r="AG34" s="37" t="e">
        <f t="shared" si="7"/>
        <v>#NUM!</v>
      </c>
      <c r="AH34" s="37" t="e">
        <f t="shared" si="5"/>
        <v>#NUM!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e">
        <f t="shared" si="0"/>
        <v>#NUM!</v>
      </c>
      <c r="C35" s="66" t="e">
        <f t="shared" si="8"/>
        <v>#NUM!</v>
      </c>
      <c r="D35" s="67" t="e">
        <f t="shared" si="6"/>
        <v>#NUM!</v>
      </c>
      <c r="E35" s="99"/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 t="e">
        <f t="shared" si="1"/>
        <v>#NUM!</v>
      </c>
      <c r="AD35" s="34" t="e">
        <f t="shared" si="2"/>
        <v>#NUM!</v>
      </c>
      <c r="AE35" s="35" t="e">
        <f t="shared" si="3"/>
        <v>#NUM!</v>
      </c>
      <c r="AF35" s="36">
        <f t="shared" si="4"/>
        <v>1</v>
      </c>
      <c r="AG35" s="37" t="e">
        <f t="shared" si="7"/>
        <v>#NUM!</v>
      </c>
      <c r="AH35" s="37" t="e">
        <f t="shared" si="5"/>
        <v>#NUM!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e">
        <f t="shared" si="0"/>
        <v>#NUM!</v>
      </c>
      <c r="C36" s="66" t="e">
        <f t="shared" si="8"/>
        <v>#NUM!</v>
      </c>
      <c r="D36" s="67" t="e">
        <f t="shared" si="6"/>
        <v>#NUM!</v>
      </c>
      <c r="E36" s="99"/>
      <c r="F36" s="100"/>
      <c r="G36" s="101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 t="e">
        <f t="shared" si="1"/>
        <v>#NUM!</v>
      </c>
      <c r="AD36" s="34" t="e">
        <f t="shared" si="2"/>
        <v>#NUM!</v>
      </c>
      <c r="AE36" s="35" t="e">
        <f t="shared" si="3"/>
        <v>#NUM!</v>
      </c>
      <c r="AF36" s="36">
        <f t="shared" si="4"/>
        <v>1</v>
      </c>
      <c r="AG36" s="37" t="e">
        <f>IF(AND(AD36=1,AF36=1),1,0)</f>
        <v>#NUM!</v>
      </c>
      <c r="AH36" s="37" t="e">
        <f t="shared" si="5"/>
        <v>#NUM!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e">
        <f t="shared" si="0"/>
        <v>#NUM!</v>
      </c>
      <c r="C37" s="66" t="e">
        <f t="shared" si="8"/>
        <v>#NUM!</v>
      </c>
      <c r="D37" s="67" t="e">
        <f t="shared" si="6"/>
        <v>#NUM!</v>
      </c>
      <c r="E37" s="99"/>
      <c r="F37" s="10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 t="e">
        <f t="shared" si="1"/>
        <v>#NUM!</v>
      </c>
      <c r="AD37" s="34" t="e">
        <f t="shared" si="2"/>
        <v>#NUM!</v>
      </c>
      <c r="AE37" s="35" t="e">
        <f t="shared" si="3"/>
        <v>#NUM!</v>
      </c>
      <c r="AF37" s="36">
        <f t="shared" si="4"/>
        <v>1</v>
      </c>
      <c r="AG37" s="37" t="e">
        <f t="shared" si="7"/>
        <v>#NUM!</v>
      </c>
      <c r="AH37" s="37" t="e">
        <f t="shared" si="5"/>
        <v>#NUM!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e">
        <f t="shared" si="0"/>
        <v>#NUM!</v>
      </c>
      <c r="C38" s="66" t="e">
        <f t="shared" si="8"/>
        <v>#NUM!</v>
      </c>
      <c r="D38" s="67" t="e">
        <f t="shared" si="6"/>
        <v>#NUM!</v>
      </c>
      <c r="E38" s="99"/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 t="e">
        <f t="shared" si="1"/>
        <v>#NUM!</v>
      </c>
      <c r="AD38" s="34" t="e">
        <f t="shared" si="2"/>
        <v>#NUM!</v>
      </c>
      <c r="AE38" s="35" t="e">
        <f t="shared" si="3"/>
        <v>#NUM!</v>
      </c>
      <c r="AF38" s="36">
        <f t="shared" si="4"/>
        <v>1</v>
      </c>
      <c r="AG38" s="37" t="e">
        <f t="shared" si="7"/>
        <v>#NUM!</v>
      </c>
      <c r="AH38" s="37" t="e">
        <f t="shared" si="5"/>
        <v>#NUM!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e">
        <f t="shared" si="0"/>
        <v>#NUM!</v>
      </c>
      <c r="C39" s="66" t="e">
        <f t="shared" si="8"/>
        <v>#NUM!</v>
      </c>
      <c r="D39" s="67" t="e">
        <f t="shared" si="6"/>
        <v>#NUM!</v>
      </c>
      <c r="E39" s="99"/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 t="e">
        <f t="shared" si="1"/>
        <v>#NUM!</v>
      </c>
      <c r="AD39" s="34" t="e">
        <f t="shared" si="2"/>
        <v>#NUM!</v>
      </c>
      <c r="AE39" s="35" t="e">
        <f t="shared" si="3"/>
        <v>#NUM!</v>
      </c>
      <c r="AF39" s="36">
        <f t="shared" si="4"/>
        <v>1</v>
      </c>
      <c r="AG39" s="37" t="e">
        <f t="shared" si="7"/>
        <v>#NUM!</v>
      </c>
      <c r="AH39" s="37" t="e">
        <f t="shared" si="5"/>
        <v>#NUM!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e">
        <f t="shared" si="0"/>
        <v>#NUM!</v>
      </c>
      <c r="C40" s="66" t="e">
        <f t="shared" si="8"/>
        <v>#NUM!</v>
      </c>
      <c r="D40" s="67" t="e">
        <f t="shared" si="6"/>
        <v>#NUM!</v>
      </c>
      <c r="E40" s="99"/>
      <c r="F40" s="100"/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 t="e">
        <f t="shared" si="1"/>
        <v>#NUM!</v>
      </c>
      <c r="AD40" s="34" t="e">
        <f t="shared" si="2"/>
        <v>#NUM!</v>
      </c>
      <c r="AE40" s="35" t="e">
        <f t="shared" si="3"/>
        <v>#NUM!</v>
      </c>
      <c r="AF40" s="36">
        <f t="shared" si="4"/>
        <v>1</v>
      </c>
      <c r="AG40" s="37" t="e">
        <f>IF(AND(AD40=1,AF40=1),1,0)</f>
        <v>#NUM!</v>
      </c>
      <c r="AH40" s="37" t="e">
        <f t="shared" si="5"/>
        <v>#NUM!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e">
        <f t="shared" si="0"/>
        <v>#NUM!</v>
      </c>
      <c r="C41" s="66" t="e">
        <f t="shared" si="8"/>
        <v>#NUM!</v>
      </c>
      <c r="D41" s="67" t="e">
        <f t="shared" si="6"/>
        <v>#NUM!</v>
      </c>
      <c r="E41" s="99"/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 t="e">
        <f t="shared" si="1"/>
        <v>#NUM!</v>
      </c>
      <c r="AD41" s="34" t="e">
        <f t="shared" si="2"/>
        <v>#NUM!</v>
      </c>
      <c r="AE41" s="35" t="e">
        <f t="shared" si="3"/>
        <v>#NUM!</v>
      </c>
      <c r="AF41" s="36">
        <f t="shared" si="4"/>
        <v>1</v>
      </c>
      <c r="AG41" s="37" t="e">
        <f>IF(AND(AD41=1,AF41=1),1,0)</f>
        <v>#NUM!</v>
      </c>
      <c r="AH41" s="37" t="e">
        <f>IF(AND(AE41=1,AF41=1),1,0)</f>
        <v>#NUM!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e">
        <f t="shared" si="0"/>
        <v>#NUM!</v>
      </c>
      <c r="C42" s="66" t="e">
        <f t="shared" si="8"/>
        <v>#NUM!</v>
      </c>
      <c r="D42" s="67" t="e">
        <f>IF(C42&lt;&gt;"",C42,"")</f>
        <v>#NUM!</v>
      </c>
      <c r="E42" s="99"/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 t="e">
        <f>WEEKDAY(C42)</f>
        <v>#NUM!</v>
      </c>
      <c r="AD42" s="34" t="e">
        <f>IF(AC42=7,1,0)</f>
        <v>#NUM!</v>
      </c>
      <c r="AE42" s="35" t="e">
        <f t="shared" si="3"/>
        <v>#NUM!</v>
      </c>
      <c r="AF42" s="36">
        <f>IF(E42="*",0,1)</f>
        <v>1</v>
      </c>
      <c r="AG42" s="37" t="e">
        <f t="shared" si="7"/>
        <v>#NUM!</v>
      </c>
      <c r="AH42" s="37" t="e">
        <f t="shared" si="5"/>
        <v>#NUM!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e">
        <f>IF(C43="","",TEXT(WEEKNUM(C43,16), "0") &amp; "週")</f>
        <v>#NUM!</v>
      </c>
      <c r="C43" s="66" t="e">
        <f>IF(C42="","",IF(DAY(C42+1)=1,"",C42+1))</f>
        <v>#NUM!</v>
      </c>
      <c r="D43" s="67" t="e">
        <f>IF(C43&lt;&gt;"",C43,"")</f>
        <v>#NUM!</v>
      </c>
      <c r="E43" s="99"/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 t="str">
        <f>IFERROR(WEEKDAY(C43),"--")</f>
        <v>--</v>
      </c>
      <c r="AD43" s="34">
        <f>IF(AC43=7,1,0)</f>
        <v>0</v>
      </c>
      <c r="AE43" s="35">
        <f t="shared" si="3"/>
        <v>0</v>
      </c>
      <c r="AF43" s="36" t="e">
        <f>IF(C43="","",(IF(E43="*",0,1)))</f>
        <v>#NUM!</v>
      </c>
      <c r="AG43" s="37" t="e">
        <f t="shared" si="7"/>
        <v>#NUM!</v>
      </c>
      <c r="AH43" s="37" t="e">
        <f t="shared" si="5"/>
        <v>#NUM!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e">
        <f>IF(C44="","",TEXT(WEEKNUM(C44,16), "0") &amp; "週")</f>
        <v>#NUM!</v>
      </c>
      <c r="C44" s="66" t="e">
        <f>IF(C43="","",IF(DAY(C43+1)=1,"",C43+1))</f>
        <v>#NUM!</v>
      </c>
      <c r="D44" s="67" t="e">
        <f t="shared" si="6"/>
        <v>#NUM!</v>
      </c>
      <c r="E44" s="99"/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 t="str">
        <f>IFERROR(WEEKDAY(C44),"--")</f>
        <v>--</v>
      </c>
      <c r="AD44" s="34">
        <f>IF(AC44=7,1,0)</f>
        <v>0</v>
      </c>
      <c r="AE44" s="35">
        <f t="shared" si="3"/>
        <v>0</v>
      </c>
      <c r="AF44" s="36" t="e">
        <f>IF(C44="","",(IF(E44="*",0,1)))</f>
        <v>#NUM!</v>
      </c>
      <c r="AG44" s="37" t="e">
        <f t="shared" si="7"/>
        <v>#NUM!</v>
      </c>
      <c r="AH44" s="37" t="e">
        <f t="shared" si="5"/>
        <v>#NUM!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e">
        <f>IF(C45="","",TEXT(WEEKNUM(C45,16), "0") &amp; "週")</f>
        <v>#NUM!</v>
      </c>
      <c r="C45" s="69" t="e">
        <f>IF(C44="","",IF(DAY(C44+1)=1,"",C44+1))</f>
        <v>#NUM!</v>
      </c>
      <c r="D45" s="70" t="e">
        <f>IF(C45&lt;&gt;"",C45,"")</f>
        <v>#NUM!</v>
      </c>
      <c r="E45" s="153"/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 t="str">
        <f>IFERROR(WEEKDAY(C45),"--")</f>
        <v>--</v>
      </c>
      <c r="AD45" s="38">
        <f>IF(AC45=7,1,0)</f>
        <v>0</v>
      </c>
      <c r="AE45" s="39">
        <f>IF(AC45=1,1,0)</f>
        <v>0</v>
      </c>
      <c r="AF45" s="36" t="e">
        <f>IF(C45="","",(IF(E45="*",0,1)))</f>
        <v>#NUM!</v>
      </c>
      <c r="AG45" s="37" t="e">
        <f>IF(AND(AD45=1,AF45=1),1,0)</f>
        <v>#NUM!</v>
      </c>
      <c r="AH45" s="37" t="e">
        <f t="shared" si="5"/>
        <v>#NUM!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0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0</v>
      </c>
      <c r="AH46" s="1">
        <f>COUNTIFS(AH15:AH45,1)</f>
        <v>0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28</v>
      </c>
      <c r="AG47" s="150">
        <f>SUM(AG46:AH46)</f>
        <v>0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 t="str">
        <f>IF(Q12=0,"",AF47)</f>
        <v/>
      </c>
      <c r="C52" s="127"/>
      <c r="D52" s="128">
        <f>AG47</f>
        <v>0</v>
      </c>
      <c r="E52" s="129"/>
      <c r="F52" s="130" t="str">
        <f>IF(B52=0,"-",IF(B52="","",ROUNDDOWN(E46/B52,3)))</f>
        <v/>
      </c>
      <c r="G52" s="131"/>
      <c r="H52" s="76"/>
      <c r="I52" s="132"/>
      <c r="J52" s="133"/>
      <c r="K52" s="134"/>
      <c r="L52" s="135"/>
      <c r="M52" s="136"/>
      <c r="N52" s="136"/>
      <c r="O52" s="136"/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AJ52:AK52"/>
    <mergeCell ref="C12:F1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  <mergeCell ref="B46:D46"/>
    <mergeCell ref="E46:F46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28:F28"/>
    <mergeCell ref="G28:Q28"/>
    <mergeCell ref="E29:F29"/>
    <mergeCell ref="G29:Q29"/>
    <mergeCell ref="E30:F30"/>
    <mergeCell ref="G30:Q30"/>
    <mergeCell ref="G18:Q18"/>
    <mergeCell ref="E25:F25"/>
    <mergeCell ref="G25:Q25"/>
    <mergeCell ref="E26:F26"/>
    <mergeCell ref="G26:Q26"/>
    <mergeCell ref="E27:F27"/>
    <mergeCell ref="G27:Q27"/>
    <mergeCell ref="E22:F22"/>
    <mergeCell ref="G22:Q22"/>
    <mergeCell ref="E23:F23"/>
    <mergeCell ref="G23:Q23"/>
    <mergeCell ref="E24:F24"/>
    <mergeCell ref="G24:Q24"/>
    <mergeCell ref="AI13:AI14"/>
    <mergeCell ref="AJ13:AJ14"/>
    <mergeCell ref="AK13:AK14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B47:Q49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E19:F19"/>
    <mergeCell ref="G19:Q19"/>
    <mergeCell ref="E20:F20"/>
    <mergeCell ref="G20:Q20"/>
    <mergeCell ref="E21:F21"/>
    <mergeCell ref="G21:Q21"/>
    <mergeCell ref="E16:F16"/>
    <mergeCell ref="G16:Q16"/>
    <mergeCell ref="E17:F17"/>
    <mergeCell ref="G17:Q17"/>
    <mergeCell ref="E18:F18"/>
  </mergeCells>
  <phoneticPr fontId="1"/>
  <conditionalFormatting sqref="B15:B45">
    <cfRule type="expression" dxfId="89" priority="9">
      <formula>B14=B15</formula>
    </cfRule>
  </conditionalFormatting>
  <conditionalFormatting sqref="B15:F45">
    <cfRule type="expression" dxfId="88" priority="10">
      <formula>WEEKDAY($C15)=6</formula>
    </cfRule>
  </conditionalFormatting>
  <conditionalFormatting sqref="C15:F45">
    <cfRule type="expression" dxfId="87" priority="14">
      <formula>WEEKDAY($C15)=1</formula>
    </cfRule>
    <cfRule type="expression" dxfId="86" priority="15">
      <formula>WEEKDAY($C15)=7</formula>
    </cfRule>
  </conditionalFormatting>
  <conditionalFormatting sqref="G15:Q44">
    <cfRule type="expression" dxfId="85" priority="11">
      <formula>WEEKDAY($C15)=6</formula>
    </cfRule>
  </conditionalFormatting>
  <conditionalFormatting sqref="I52">
    <cfRule type="cellIs" dxfId="84" priority="5" operator="equal">
      <formula>"未達成"</formula>
    </cfRule>
  </conditionalFormatting>
  <conditionalFormatting sqref="L52">
    <cfRule type="cellIs" dxfId="83" priority="6" operator="equal">
      <formula>"未達成"</formula>
    </cfRule>
  </conditionalFormatting>
  <conditionalFormatting sqref="O52">
    <cfRule type="cellIs" dxfId="82" priority="4" operator="equal">
      <formula>"未達成"</formula>
    </cfRule>
  </conditionalFormatting>
  <conditionalFormatting sqref="R52">
    <cfRule type="containsText" dxfId="81" priority="7" operator="containsText" text="施工条件より未実施">
      <formula>NOT(ISERROR(SEARCH("施工条件より未実施",R52)))</formula>
    </cfRule>
    <cfRule type="containsText" dxfId="80" priority="8" operator="containsText" text="未達成">
      <formula>NOT(ISERROR(SEARCH("未達成",R52)))</formula>
    </cfRule>
  </conditionalFormatting>
  <conditionalFormatting sqref="AB15:AC15 AC16:AC45">
    <cfRule type="expression" dxfId="79" priority="12">
      <formula>WEEKDAY($C15)=1</formula>
    </cfRule>
    <cfRule type="expression" dxfId="78" priority="13">
      <formula>WEEKDAY($C15)=7</formula>
    </cfRule>
  </conditionalFormatting>
  <conditionalFormatting sqref="AC10">
    <cfRule type="expression" dxfId="77" priority="16">
      <formula>WEEKDAY($B10)=6</formula>
    </cfRule>
  </conditionalFormatting>
  <conditionalFormatting sqref="AD11">
    <cfRule type="expression" dxfId="76" priority="17">
      <formula>WEEKDAY($B11)=1</formula>
    </cfRule>
    <cfRule type="expression" dxfId="75" priority="18">
      <formula>WEEKDAY($B11)=7</formula>
    </cfRule>
  </conditionalFormatting>
  <dataValidations count="3">
    <dataValidation type="list" allowBlank="1" showInputMessage="1" showErrorMessage="1" sqref="E15:F45" xr:uid="{D4B0E47B-BDC7-48CF-A206-634035FF4AAC}">
      <formula1>$AB$53:$AB$55</formula1>
    </dataValidation>
    <dataValidation type="list" allowBlank="1" showInputMessage="1" showErrorMessage="1" sqref="O52:Q52" xr:uid="{8B5127F9-09EA-4995-882B-AA5B90058365}">
      <formula1>$AD$53:$AD$55</formula1>
    </dataValidation>
    <dataValidation type="list" allowBlank="1" showInputMessage="1" showErrorMessage="1" sqref="I52 L52" xr:uid="{98BA3DD2-DFA0-4AE9-BE53-292AB21BDECC}">
      <formula1>$AC$53:$AC$55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B9A7-74E2-4C2C-9952-C5490114BE9C}">
  <sheetPr>
    <tabColor rgb="FFB3EBEB"/>
    <pageSetUpPr fitToPage="1"/>
  </sheetPr>
  <dimension ref="A1:HW91"/>
  <sheetViews>
    <sheetView tabSelected="1"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3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5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48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6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 t="e">
        <f>DATE(P12,Q12,1)</f>
        <v>#NUM!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/>
      <c r="Q12" s="41"/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e">
        <f>TEXT(WEEKNUM(C15,16), "0") &amp; "週"</f>
        <v>#NUM!</v>
      </c>
      <c r="C15" s="63" t="e">
        <f>DATE($P$12,$Q$12,1)</f>
        <v>#NUM!</v>
      </c>
      <c r="D15" s="64" t="e">
        <f>IF(C15&lt;&gt;"",C15,"")</f>
        <v>#NUM!</v>
      </c>
      <c r="E15" s="107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 t="e">
        <f>WEEKDAY(C15)</f>
        <v>#NUM!</v>
      </c>
      <c r="AD15" s="34" t="e">
        <f>IF(AC15=7,1,0)</f>
        <v>#NUM!</v>
      </c>
      <c r="AE15" s="35" t="e">
        <f>IF(AC15=1,1,0)</f>
        <v>#NUM!</v>
      </c>
      <c r="AF15" s="36">
        <f>IF(E15="*",0,1)</f>
        <v>1</v>
      </c>
      <c r="AG15" s="37" t="e">
        <f>IF(AND(AD15=1,AF15=1),1,0)</f>
        <v>#NUM!</v>
      </c>
      <c r="AH15" s="37" t="e">
        <f>IF(AND(AE15=1,AF15=1),1,0)</f>
        <v>#NUM!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e">
        <f t="shared" ref="B16:B42" si="0">TEXT(WEEKNUM(C16,16), "0") &amp; "週"</f>
        <v>#NUM!</v>
      </c>
      <c r="C16" s="66" t="e">
        <f>C15+1</f>
        <v>#NUM!</v>
      </c>
      <c r="D16" s="67" t="e">
        <f>IF(C16&lt;&gt;"",C16,"")</f>
        <v>#NUM!</v>
      </c>
      <c r="E16" s="99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 t="e">
        <f t="shared" ref="AC16:AC41" si="1">WEEKDAY(C16)</f>
        <v>#NUM!</v>
      </c>
      <c r="AD16" s="34" t="e">
        <f t="shared" ref="AD16:AD41" si="2">IF(AC16=7,1,0)</f>
        <v>#NUM!</v>
      </c>
      <c r="AE16" s="35" t="e">
        <f t="shared" ref="AE16:AE44" si="3">IF(AC16=1,1,0)</f>
        <v>#NUM!</v>
      </c>
      <c r="AF16" s="36">
        <f t="shared" ref="AF16:AF41" si="4">IF(E16="*",0,1)</f>
        <v>1</v>
      </c>
      <c r="AG16" s="37" t="e">
        <f>IF(AND(AD16=1,AF16=1),1,0)</f>
        <v>#NUM!</v>
      </c>
      <c r="AH16" s="37" t="e">
        <f t="shared" ref="AH16:AH45" si="5">IF(AND(AE16=1,AF16=1),1,0)</f>
        <v>#NUM!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e">
        <f t="shared" si="0"/>
        <v>#NUM!</v>
      </c>
      <c r="C17" s="66" t="e">
        <f>C16+1</f>
        <v>#NUM!</v>
      </c>
      <c r="D17" s="67" t="e">
        <f t="shared" ref="D17:D44" si="6">IF(C17&lt;&gt;"",C17,"")</f>
        <v>#NUM!</v>
      </c>
      <c r="E17" s="99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 t="e">
        <f t="shared" si="1"/>
        <v>#NUM!</v>
      </c>
      <c r="AD17" s="34" t="e">
        <f t="shared" si="2"/>
        <v>#NUM!</v>
      </c>
      <c r="AE17" s="35" t="e">
        <f t="shared" si="3"/>
        <v>#NUM!</v>
      </c>
      <c r="AF17" s="36">
        <f t="shared" si="4"/>
        <v>1</v>
      </c>
      <c r="AG17" s="37" t="e">
        <f t="shared" ref="AG17:AG44" si="7">IF(AND(AD17=1,AF17=1),1,0)</f>
        <v>#NUM!</v>
      </c>
      <c r="AH17" s="37" t="e">
        <f t="shared" si="5"/>
        <v>#NUM!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e">
        <f t="shared" si="0"/>
        <v>#NUM!</v>
      </c>
      <c r="C18" s="66" t="e">
        <f t="shared" ref="C18:C42" si="8">C17+1</f>
        <v>#NUM!</v>
      </c>
      <c r="D18" s="67" t="e">
        <f t="shared" si="6"/>
        <v>#NUM!</v>
      </c>
      <c r="E18" s="99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 t="e">
        <f t="shared" si="1"/>
        <v>#NUM!</v>
      </c>
      <c r="AD18" s="34" t="e">
        <f t="shared" si="2"/>
        <v>#NUM!</v>
      </c>
      <c r="AE18" s="35" t="e">
        <f t="shared" si="3"/>
        <v>#NUM!</v>
      </c>
      <c r="AF18" s="36">
        <f t="shared" si="4"/>
        <v>1</v>
      </c>
      <c r="AG18" s="37" t="e">
        <f t="shared" si="7"/>
        <v>#NUM!</v>
      </c>
      <c r="AH18" s="37" t="e">
        <f t="shared" si="5"/>
        <v>#NUM!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e">
        <f t="shared" si="0"/>
        <v>#NUM!</v>
      </c>
      <c r="C19" s="66" t="e">
        <f>C18+1</f>
        <v>#NUM!</v>
      </c>
      <c r="D19" s="67" t="e">
        <f t="shared" si="6"/>
        <v>#NUM!</v>
      </c>
      <c r="E19" s="99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 t="e">
        <f t="shared" si="1"/>
        <v>#NUM!</v>
      </c>
      <c r="AD19" s="34" t="e">
        <f>IF(AC19=7,1,0)</f>
        <v>#NUM!</v>
      </c>
      <c r="AE19" s="35" t="e">
        <f t="shared" si="3"/>
        <v>#NUM!</v>
      </c>
      <c r="AF19" s="36">
        <f t="shared" si="4"/>
        <v>1</v>
      </c>
      <c r="AG19" s="37" t="e">
        <f t="shared" si="7"/>
        <v>#NUM!</v>
      </c>
      <c r="AH19" s="37" t="e">
        <f t="shared" si="5"/>
        <v>#NUM!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e">
        <f t="shared" si="0"/>
        <v>#NUM!</v>
      </c>
      <c r="C20" s="66" t="e">
        <f t="shared" si="8"/>
        <v>#NUM!</v>
      </c>
      <c r="D20" s="67" t="e">
        <f t="shared" si="6"/>
        <v>#NUM!</v>
      </c>
      <c r="E20" s="99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 t="e">
        <f t="shared" si="1"/>
        <v>#NUM!</v>
      </c>
      <c r="AD20" s="34" t="e">
        <f>IF(AC20=7,1,0)</f>
        <v>#NUM!</v>
      </c>
      <c r="AE20" s="35" t="e">
        <f t="shared" si="3"/>
        <v>#NUM!</v>
      </c>
      <c r="AF20" s="36">
        <f t="shared" si="4"/>
        <v>1</v>
      </c>
      <c r="AG20" s="37" t="e">
        <f t="shared" si="7"/>
        <v>#NUM!</v>
      </c>
      <c r="AH20" s="37" t="e">
        <f t="shared" si="5"/>
        <v>#NUM!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e">
        <f t="shared" si="0"/>
        <v>#NUM!</v>
      </c>
      <c r="C21" s="66" t="e">
        <f t="shared" si="8"/>
        <v>#NUM!</v>
      </c>
      <c r="D21" s="67" t="e">
        <f t="shared" si="6"/>
        <v>#NUM!</v>
      </c>
      <c r="E21" s="99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 t="e">
        <f t="shared" si="1"/>
        <v>#NUM!</v>
      </c>
      <c r="AD21" s="34" t="e">
        <f t="shared" si="2"/>
        <v>#NUM!</v>
      </c>
      <c r="AE21" s="35" t="e">
        <f t="shared" si="3"/>
        <v>#NUM!</v>
      </c>
      <c r="AF21" s="36">
        <f t="shared" si="4"/>
        <v>1</v>
      </c>
      <c r="AG21" s="37" t="e">
        <f t="shared" si="7"/>
        <v>#NUM!</v>
      </c>
      <c r="AH21" s="37" t="e">
        <f t="shared" si="5"/>
        <v>#NUM!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e">
        <f t="shared" si="0"/>
        <v>#NUM!</v>
      </c>
      <c r="C22" s="66" t="e">
        <f t="shared" si="8"/>
        <v>#NUM!</v>
      </c>
      <c r="D22" s="67" t="e">
        <f t="shared" si="6"/>
        <v>#NUM!</v>
      </c>
      <c r="E22" s="99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 t="e">
        <f t="shared" si="1"/>
        <v>#NUM!</v>
      </c>
      <c r="AD22" s="34" t="e">
        <f t="shared" si="2"/>
        <v>#NUM!</v>
      </c>
      <c r="AE22" s="35" t="e">
        <f t="shared" si="3"/>
        <v>#NUM!</v>
      </c>
      <c r="AF22" s="36">
        <f t="shared" si="4"/>
        <v>1</v>
      </c>
      <c r="AG22" s="37" t="e">
        <f t="shared" si="7"/>
        <v>#NUM!</v>
      </c>
      <c r="AH22" s="37" t="e">
        <f t="shared" si="5"/>
        <v>#NUM!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e">
        <f t="shared" si="0"/>
        <v>#NUM!</v>
      </c>
      <c r="C23" s="66" t="e">
        <f t="shared" si="8"/>
        <v>#NUM!</v>
      </c>
      <c r="D23" s="67" t="e">
        <f t="shared" si="6"/>
        <v>#NUM!</v>
      </c>
      <c r="E23" s="99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 t="e">
        <f t="shared" si="1"/>
        <v>#NUM!</v>
      </c>
      <c r="AD23" s="34" t="e">
        <f t="shared" si="2"/>
        <v>#NUM!</v>
      </c>
      <c r="AE23" s="35" t="e">
        <f t="shared" si="3"/>
        <v>#NUM!</v>
      </c>
      <c r="AF23" s="36">
        <f t="shared" si="4"/>
        <v>1</v>
      </c>
      <c r="AG23" s="37" t="e">
        <f t="shared" si="7"/>
        <v>#NUM!</v>
      </c>
      <c r="AH23" s="37" t="e">
        <f t="shared" si="5"/>
        <v>#NUM!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e">
        <f t="shared" si="0"/>
        <v>#NUM!</v>
      </c>
      <c r="C24" s="66" t="e">
        <f t="shared" si="8"/>
        <v>#NUM!</v>
      </c>
      <c r="D24" s="67" t="e">
        <f t="shared" si="6"/>
        <v>#NUM!</v>
      </c>
      <c r="E24" s="99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 t="e">
        <f t="shared" si="1"/>
        <v>#NUM!</v>
      </c>
      <c r="AD24" s="34" t="e">
        <f t="shared" si="2"/>
        <v>#NUM!</v>
      </c>
      <c r="AE24" s="35" t="e">
        <f>IF(AC24=1,1,0)</f>
        <v>#NUM!</v>
      </c>
      <c r="AF24" s="36">
        <f t="shared" si="4"/>
        <v>1</v>
      </c>
      <c r="AG24" s="37" t="e">
        <f t="shared" si="7"/>
        <v>#NUM!</v>
      </c>
      <c r="AH24" s="37" t="e">
        <f t="shared" si="5"/>
        <v>#NUM!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e">
        <f t="shared" si="0"/>
        <v>#NUM!</v>
      </c>
      <c r="C25" s="66" t="e">
        <f t="shared" si="8"/>
        <v>#NUM!</v>
      </c>
      <c r="D25" s="67" t="e">
        <f t="shared" si="6"/>
        <v>#NUM!</v>
      </c>
      <c r="E25" s="99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 t="e">
        <f t="shared" si="1"/>
        <v>#NUM!</v>
      </c>
      <c r="AD25" s="34" t="e">
        <f t="shared" si="2"/>
        <v>#NUM!</v>
      </c>
      <c r="AE25" s="35" t="e">
        <f t="shared" si="3"/>
        <v>#NUM!</v>
      </c>
      <c r="AF25" s="36">
        <f t="shared" si="4"/>
        <v>1</v>
      </c>
      <c r="AG25" s="37" t="e">
        <f t="shared" si="7"/>
        <v>#NUM!</v>
      </c>
      <c r="AH25" s="37" t="e">
        <f t="shared" si="5"/>
        <v>#NUM!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e">
        <f t="shared" si="0"/>
        <v>#NUM!</v>
      </c>
      <c r="C26" s="66" t="e">
        <f t="shared" si="8"/>
        <v>#NUM!</v>
      </c>
      <c r="D26" s="67" t="e">
        <f t="shared" si="6"/>
        <v>#NUM!</v>
      </c>
      <c r="E26" s="99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 t="e">
        <f t="shared" si="1"/>
        <v>#NUM!</v>
      </c>
      <c r="AD26" s="34" t="e">
        <f t="shared" si="2"/>
        <v>#NUM!</v>
      </c>
      <c r="AE26" s="35" t="e">
        <f t="shared" si="3"/>
        <v>#NUM!</v>
      </c>
      <c r="AF26" s="36">
        <f t="shared" si="4"/>
        <v>1</v>
      </c>
      <c r="AG26" s="37" t="e">
        <f>IF(AND(AD26=1,AF26=1),1,0)</f>
        <v>#NUM!</v>
      </c>
      <c r="AH26" s="37" t="e">
        <f t="shared" si="5"/>
        <v>#NUM!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e">
        <f t="shared" si="0"/>
        <v>#NUM!</v>
      </c>
      <c r="C27" s="66" t="e">
        <f t="shared" si="8"/>
        <v>#NUM!</v>
      </c>
      <c r="D27" s="67" t="e">
        <f t="shared" si="6"/>
        <v>#NUM!</v>
      </c>
      <c r="E27" s="99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 t="e">
        <f t="shared" si="1"/>
        <v>#NUM!</v>
      </c>
      <c r="AD27" s="34" t="e">
        <f>IF(AC27=7,1,0)</f>
        <v>#NUM!</v>
      </c>
      <c r="AE27" s="35" t="e">
        <f t="shared" si="3"/>
        <v>#NUM!</v>
      </c>
      <c r="AF27" s="36">
        <f t="shared" si="4"/>
        <v>1</v>
      </c>
      <c r="AG27" s="37" t="e">
        <f t="shared" si="7"/>
        <v>#NUM!</v>
      </c>
      <c r="AH27" s="37" t="e">
        <f t="shared" si="5"/>
        <v>#NUM!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e">
        <f t="shared" si="0"/>
        <v>#NUM!</v>
      </c>
      <c r="C28" s="66" t="e">
        <f t="shared" si="8"/>
        <v>#NUM!</v>
      </c>
      <c r="D28" s="67" t="e">
        <f t="shared" si="6"/>
        <v>#NUM!</v>
      </c>
      <c r="E28" s="99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 t="e">
        <f t="shared" si="1"/>
        <v>#NUM!</v>
      </c>
      <c r="AD28" s="34" t="e">
        <f t="shared" si="2"/>
        <v>#NUM!</v>
      </c>
      <c r="AE28" s="35" t="e">
        <f t="shared" si="3"/>
        <v>#NUM!</v>
      </c>
      <c r="AF28" s="36">
        <f t="shared" si="4"/>
        <v>1</v>
      </c>
      <c r="AG28" s="37" t="e">
        <f t="shared" si="7"/>
        <v>#NUM!</v>
      </c>
      <c r="AH28" s="37" t="e">
        <f t="shared" si="5"/>
        <v>#NUM!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e">
        <f t="shared" si="0"/>
        <v>#NUM!</v>
      </c>
      <c r="C29" s="66" t="e">
        <f t="shared" si="8"/>
        <v>#NUM!</v>
      </c>
      <c r="D29" s="67" t="e">
        <f t="shared" si="6"/>
        <v>#NUM!</v>
      </c>
      <c r="E29" s="99"/>
      <c r="F29" s="100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 t="e">
        <f t="shared" si="1"/>
        <v>#NUM!</v>
      </c>
      <c r="AD29" s="34" t="e">
        <f t="shared" si="2"/>
        <v>#NUM!</v>
      </c>
      <c r="AE29" s="35" t="e">
        <f t="shared" si="3"/>
        <v>#NUM!</v>
      </c>
      <c r="AF29" s="36">
        <f t="shared" si="4"/>
        <v>1</v>
      </c>
      <c r="AG29" s="37" t="e">
        <f t="shared" si="7"/>
        <v>#NUM!</v>
      </c>
      <c r="AH29" s="37" t="e">
        <f t="shared" si="5"/>
        <v>#NUM!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e">
        <f t="shared" si="0"/>
        <v>#NUM!</v>
      </c>
      <c r="C30" s="66" t="e">
        <f t="shared" si="8"/>
        <v>#NUM!</v>
      </c>
      <c r="D30" s="67" t="e">
        <f t="shared" si="6"/>
        <v>#NUM!</v>
      </c>
      <c r="E30" s="99"/>
      <c r="F30" s="100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 t="e">
        <f t="shared" si="1"/>
        <v>#NUM!</v>
      </c>
      <c r="AD30" s="34" t="e">
        <f t="shared" si="2"/>
        <v>#NUM!</v>
      </c>
      <c r="AE30" s="35" t="e">
        <f t="shared" si="3"/>
        <v>#NUM!</v>
      </c>
      <c r="AF30" s="36">
        <f t="shared" si="4"/>
        <v>1</v>
      </c>
      <c r="AG30" s="37" t="e">
        <f t="shared" si="7"/>
        <v>#NUM!</v>
      </c>
      <c r="AH30" s="37" t="e">
        <f t="shared" si="5"/>
        <v>#NUM!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e">
        <f t="shared" si="0"/>
        <v>#NUM!</v>
      </c>
      <c r="C31" s="66" t="e">
        <f t="shared" si="8"/>
        <v>#NUM!</v>
      </c>
      <c r="D31" s="67" t="e">
        <f t="shared" si="6"/>
        <v>#NUM!</v>
      </c>
      <c r="E31" s="99"/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 t="e">
        <f t="shared" si="1"/>
        <v>#NUM!</v>
      </c>
      <c r="AD31" s="34" t="e">
        <f t="shared" si="2"/>
        <v>#NUM!</v>
      </c>
      <c r="AE31" s="35" t="e">
        <f t="shared" si="3"/>
        <v>#NUM!</v>
      </c>
      <c r="AF31" s="36">
        <f t="shared" si="4"/>
        <v>1</v>
      </c>
      <c r="AG31" s="37" t="e">
        <f t="shared" si="7"/>
        <v>#NUM!</v>
      </c>
      <c r="AH31" s="37" t="e">
        <f t="shared" si="5"/>
        <v>#NUM!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e">
        <f t="shared" si="0"/>
        <v>#NUM!</v>
      </c>
      <c r="C32" s="66" t="e">
        <f t="shared" si="8"/>
        <v>#NUM!</v>
      </c>
      <c r="D32" s="67" t="e">
        <f t="shared" si="6"/>
        <v>#NUM!</v>
      </c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 t="e">
        <f t="shared" si="1"/>
        <v>#NUM!</v>
      </c>
      <c r="AD32" s="34" t="e">
        <f t="shared" si="2"/>
        <v>#NUM!</v>
      </c>
      <c r="AE32" s="35" t="e">
        <f t="shared" si="3"/>
        <v>#NUM!</v>
      </c>
      <c r="AF32" s="36">
        <f t="shared" si="4"/>
        <v>1</v>
      </c>
      <c r="AG32" s="37" t="e">
        <f t="shared" si="7"/>
        <v>#NUM!</v>
      </c>
      <c r="AH32" s="37" t="e">
        <f t="shared" si="5"/>
        <v>#NUM!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e">
        <f t="shared" si="0"/>
        <v>#NUM!</v>
      </c>
      <c r="C33" s="66" t="e">
        <f t="shared" si="8"/>
        <v>#NUM!</v>
      </c>
      <c r="D33" s="67" t="e">
        <f t="shared" si="6"/>
        <v>#NUM!</v>
      </c>
      <c r="E33" s="99"/>
      <c r="F33" s="100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 t="e">
        <f t="shared" si="1"/>
        <v>#NUM!</v>
      </c>
      <c r="AD33" s="34" t="e">
        <f t="shared" si="2"/>
        <v>#NUM!</v>
      </c>
      <c r="AE33" s="35" t="e">
        <f t="shared" si="3"/>
        <v>#NUM!</v>
      </c>
      <c r="AF33" s="36">
        <f t="shared" si="4"/>
        <v>1</v>
      </c>
      <c r="AG33" s="37" t="e">
        <f t="shared" si="7"/>
        <v>#NUM!</v>
      </c>
      <c r="AH33" s="37" t="e">
        <f t="shared" si="5"/>
        <v>#NUM!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e">
        <f t="shared" si="0"/>
        <v>#NUM!</v>
      </c>
      <c r="C34" s="66" t="e">
        <f t="shared" si="8"/>
        <v>#NUM!</v>
      </c>
      <c r="D34" s="67" t="e">
        <f t="shared" si="6"/>
        <v>#NUM!</v>
      </c>
      <c r="E34" s="99"/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 t="e">
        <f t="shared" si="1"/>
        <v>#NUM!</v>
      </c>
      <c r="AD34" s="34" t="e">
        <f t="shared" si="2"/>
        <v>#NUM!</v>
      </c>
      <c r="AE34" s="35" t="e">
        <f>IF(AC34=1,1,0)</f>
        <v>#NUM!</v>
      </c>
      <c r="AF34" s="36">
        <f t="shared" si="4"/>
        <v>1</v>
      </c>
      <c r="AG34" s="37" t="e">
        <f t="shared" si="7"/>
        <v>#NUM!</v>
      </c>
      <c r="AH34" s="37" t="e">
        <f t="shared" si="5"/>
        <v>#NUM!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e">
        <f t="shared" si="0"/>
        <v>#NUM!</v>
      </c>
      <c r="C35" s="66" t="e">
        <f t="shared" si="8"/>
        <v>#NUM!</v>
      </c>
      <c r="D35" s="67" t="e">
        <f t="shared" si="6"/>
        <v>#NUM!</v>
      </c>
      <c r="E35" s="99"/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 t="e">
        <f t="shared" si="1"/>
        <v>#NUM!</v>
      </c>
      <c r="AD35" s="34" t="e">
        <f t="shared" si="2"/>
        <v>#NUM!</v>
      </c>
      <c r="AE35" s="35" t="e">
        <f t="shared" si="3"/>
        <v>#NUM!</v>
      </c>
      <c r="AF35" s="36">
        <f t="shared" si="4"/>
        <v>1</v>
      </c>
      <c r="AG35" s="37" t="e">
        <f t="shared" si="7"/>
        <v>#NUM!</v>
      </c>
      <c r="AH35" s="37" t="e">
        <f t="shared" si="5"/>
        <v>#NUM!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e">
        <f t="shared" si="0"/>
        <v>#NUM!</v>
      </c>
      <c r="C36" s="66" t="e">
        <f t="shared" si="8"/>
        <v>#NUM!</v>
      </c>
      <c r="D36" s="67" t="e">
        <f t="shared" si="6"/>
        <v>#NUM!</v>
      </c>
      <c r="E36" s="99"/>
      <c r="F36" s="100"/>
      <c r="G36" s="101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 t="e">
        <f t="shared" si="1"/>
        <v>#NUM!</v>
      </c>
      <c r="AD36" s="34" t="e">
        <f t="shared" si="2"/>
        <v>#NUM!</v>
      </c>
      <c r="AE36" s="35" t="e">
        <f t="shared" si="3"/>
        <v>#NUM!</v>
      </c>
      <c r="AF36" s="36">
        <f t="shared" si="4"/>
        <v>1</v>
      </c>
      <c r="AG36" s="37" t="e">
        <f>IF(AND(AD36=1,AF36=1),1,0)</f>
        <v>#NUM!</v>
      </c>
      <c r="AH36" s="37" t="e">
        <f t="shared" si="5"/>
        <v>#NUM!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e">
        <f t="shared" si="0"/>
        <v>#NUM!</v>
      </c>
      <c r="C37" s="66" t="e">
        <f t="shared" si="8"/>
        <v>#NUM!</v>
      </c>
      <c r="D37" s="67" t="e">
        <f t="shared" si="6"/>
        <v>#NUM!</v>
      </c>
      <c r="E37" s="99"/>
      <c r="F37" s="10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 t="e">
        <f t="shared" si="1"/>
        <v>#NUM!</v>
      </c>
      <c r="AD37" s="34" t="e">
        <f t="shared" si="2"/>
        <v>#NUM!</v>
      </c>
      <c r="AE37" s="35" t="e">
        <f t="shared" si="3"/>
        <v>#NUM!</v>
      </c>
      <c r="AF37" s="36">
        <f t="shared" si="4"/>
        <v>1</v>
      </c>
      <c r="AG37" s="37" t="e">
        <f t="shared" si="7"/>
        <v>#NUM!</v>
      </c>
      <c r="AH37" s="37" t="e">
        <f t="shared" si="5"/>
        <v>#NUM!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e">
        <f t="shared" si="0"/>
        <v>#NUM!</v>
      </c>
      <c r="C38" s="66" t="e">
        <f t="shared" si="8"/>
        <v>#NUM!</v>
      </c>
      <c r="D38" s="67" t="e">
        <f t="shared" si="6"/>
        <v>#NUM!</v>
      </c>
      <c r="E38" s="99"/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 t="e">
        <f t="shared" si="1"/>
        <v>#NUM!</v>
      </c>
      <c r="AD38" s="34" t="e">
        <f t="shared" si="2"/>
        <v>#NUM!</v>
      </c>
      <c r="AE38" s="35" t="e">
        <f t="shared" si="3"/>
        <v>#NUM!</v>
      </c>
      <c r="AF38" s="36">
        <f t="shared" si="4"/>
        <v>1</v>
      </c>
      <c r="AG38" s="37" t="e">
        <f t="shared" si="7"/>
        <v>#NUM!</v>
      </c>
      <c r="AH38" s="37" t="e">
        <f t="shared" si="5"/>
        <v>#NUM!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e">
        <f t="shared" si="0"/>
        <v>#NUM!</v>
      </c>
      <c r="C39" s="66" t="e">
        <f t="shared" si="8"/>
        <v>#NUM!</v>
      </c>
      <c r="D39" s="67" t="e">
        <f t="shared" si="6"/>
        <v>#NUM!</v>
      </c>
      <c r="E39" s="99"/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 t="e">
        <f t="shared" si="1"/>
        <v>#NUM!</v>
      </c>
      <c r="AD39" s="34" t="e">
        <f t="shared" si="2"/>
        <v>#NUM!</v>
      </c>
      <c r="AE39" s="35" t="e">
        <f t="shared" si="3"/>
        <v>#NUM!</v>
      </c>
      <c r="AF39" s="36">
        <f t="shared" si="4"/>
        <v>1</v>
      </c>
      <c r="AG39" s="37" t="e">
        <f t="shared" si="7"/>
        <v>#NUM!</v>
      </c>
      <c r="AH39" s="37" t="e">
        <f t="shared" si="5"/>
        <v>#NUM!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e">
        <f t="shared" si="0"/>
        <v>#NUM!</v>
      </c>
      <c r="C40" s="66" t="e">
        <f t="shared" si="8"/>
        <v>#NUM!</v>
      </c>
      <c r="D40" s="67" t="e">
        <f t="shared" si="6"/>
        <v>#NUM!</v>
      </c>
      <c r="E40" s="99"/>
      <c r="F40" s="100"/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 t="e">
        <f t="shared" si="1"/>
        <v>#NUM!</v>
      </c>
      <c r="AD40" s="34" t="e">
        <f t="shared" si="2"/>
        <v>#NUM!</v>
      </c>
      <c r="AE40" s="35" t="e">
        <f t="shared" si="3"/>
        <v>#NUM!</v>
      </c>
      <c r="AF40" s="36">
        <f t="shared" si="4"/>
        <v>1</v>
      </c>
      <c r="AG40" s="37" t="e">
        <f>IF(AND(AD40=1,AF40=1),1,0)</f>
        <v>#NUM!</v>
      </c>
      <c r="AH40" s="37" t="e">
        <f t="shared" si="5"/>
        <v>#NUM!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e">
        <f t="shared" si="0"/>
        <v>#NUM!</v>
      </c>
      <c r="C41" s="66" t="e">
        <f t="shared" si="8"/>
        <v>#NUM!</v>
      </c>
      <c r="D41" s="67" t="e">
        <f t="shared" si="6"/>
        <v>#NUM!</v>
      </c>
      <c r="E41" s="99"/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 t="e">
        <f t="shared" si="1"/>
        <v>#NUM!</v>
      </c>
      <c r="AD41" s="34" t="e">
        <f t="shared" si="2"/>
        <v>#NUM!</v>
      </c>
      <c r="AE41" s="35" t="e">
        <f t="shared" si="3"/>
        <v>#NUM!</v>
      </c>
      <c r="AF41" s="36">
        <f t="shared" si="4"/>
        <v>1</v>
      </c>
      <c r="AG41" s="37" t="e">
        <f>IF(AND(AD41=1,AF41=1),1,0)</f>
        <v>#NUM!</v>
      </c>
      <c r="AH41" s="37" t="e">
        <f>IF(AND(AE41=1,AF41=1),1,0)</f>
        <v>#NUM!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e">
        <f t="shared" si="0"/>
        <v>#NUM!</v>
      </c>
      <c r="C42" s="66" t="e">
        <f t="shared" si="8"/>
        <v>#NUM!</v>
      </c>
      <c r="D42" s="67" t="e">
        <f>IF(C42&lt;&gt;"",C42,"")</f>
        <v>#NUM!</v>
      </c>
      <c r="E42" s="99"/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 t="e">
        <f>WEEKDAY(C42)</f>
        <v>#NUM!</v>
      </c>
      <c r="AD42" s="34" t="e">
        <f>IF(AC42=7,1,0)</f>
        <v>#NUM!</v>
      </c>
      <c r="AE42" s="35" t="e">
        <f t="shared" si="3"/>
        <v>#NUM!</v>
      </c>
      <c r="AF42" s="36">
        <f>IF(E42="*",0,1)</f>
        <v>1</v>
      </c>
      <c r="AG42" s="37" t="e">
        <f t="shared" si="7"/>
        <v>#NUM!</v>
      </c>
      <c r="AH42" s="37" t="e">
        <f t="shared" si="5"/>
        <v>#NUM!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e">
        <f>IF(C43="","",TEXT(WEEKNUM(C43,16), "0") &amp; "週")</f>
        <v>#NUM!</v>
      </c>
      <c r="C43" s="66" t="e">
        <f>IF(C42="","",IF(DAY(C42+1)=1,"",C42+1))</f>
        <v>#NUM!</v>
      </c>
      <c r="D43" s="67" t="e">
        <f>IF(C43&lt;&gt;"",C43,"")</f>
        <v>#NUM!</v>
      </c>
      <c r="E43" s="99"/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 t="str">
        <f>IFERROR(WEEKDAY(C43),"--")</f>
        <v>--</v>
      </c>
      <c r="AD43" s="34">
        <f>IF(AC43=7,1,0)</f>
        <v>0</v>
      </c>
      <c r="AE43" s="35">
        <f t="shared" si="3"/>
        <v>0</v>
      </c>
      <c r="AF43" s="36" t="e">
        <f>IF(C43="","",(IF(E43="*",0,1)))</f>
        <v>#NUM!</v>
      </c>
      <c r="AG43" s="37" t="e">
        <f t="shared" si="7"/>
        <v>#NUM!</v>
      </c>
      <c r="AH43" s="37" t="e">
        <f t="shared" si="5"/>
        <v>#NUM!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e">
        <f>IF(C44="","",TEXT(WEEKNUM(C44,16), "0") &amp; "週")</f>
        <v>#NUM!</v>
      </c>
      <c r="C44" s="66" t="e">
        <f>IF(C43="","",IF(DAY(C43+1)=1,"",C43+1))</f>
        <v>#NUM!</v>
      </c>
      <c r="D44" s="67" t="e">
        <f t="shared" si="6"/>
        <v>#NUM!</v>
      </c>
      <c r="E44" s="99"/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 t="str">
        <f>IFERROR(WEEKDAY(C44),"--")</f>
        <v>--</v>
      </c>
      <c r="AD44" s="34">
        <f>IF(AC44=7,1,0)</f>
        <v>0</v>
      </c>
      <c r="AE44" s="35">
        <f t="shared" si="3"/>
        <v>0</v>
      </c>
      <c r="AF44" s="36" t="e">
        <f>IF(C44="","",(IF(E44="*",0,1)))</f>
        <v>#NUM!</v>
      </c>
      <c r="AG44" s="37" t="e">
        <f t="shared" si="7"/>
        <v>#NUM!</v>
      </c>
      <c r="AH44" s="37" t="e">
        <f t="shared" si="5"/>
        <v>#NUM!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e">
        <f>IF(C45="","",TEXT(WEEKNUM(C45,16), "0") &amp; "週")</f>
        <v>#NUM!</v>
      </c>
      <c r="C45" s="69" t="e">
        <f>IF(C44="","",IF(DAY(C44+1)=1,"",C44+1))</f>
        <v>#NUM!</v>
      </c>
      <c r="D45" s="70" t="e">
        <f>IF(C45&lt;&gt;"",C45,"")</f>
        <v>#NUM!</v>
      </c>
      <c r="E45" s="153"/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 t="str">
        <f>IFERROR(WEEKDAY(C45),"--")</f>
        <v>--</v>
      </c>
      <c r="AD45" s="38">
        <f>IF(AC45=7,1,0)</f>
        <v>0</v>
      </c>
      <c r="AE45" s="39">
        <f>IF(AC45=1,1,0)</f>
        <v>0</v>
      </c>
      <c r="AF45" s="36" t="e">
        <f>IF(C45="","",(IF(E45="*",0,1)))</f>
        <v>#NUM!</v>
      </c>
      <c r="AG45" s="37" t="e">
        <f>IF(AND(AD45=1,AF45=1),1,0)</f>
        <v>#NUM!</v>
      </c>
      <c r="AH45" s="37" t="e">
        <f t="shared" si="5"/>
        <v>#NUM!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0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0</v>
      </c>
      <c r="AH46" s="1">
        <f>COUNTIFS(AH15:AH45,1)</f>
        <v>0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28</v>
      </c>
      <c r="AG47" s="150">
        <f>SUM(AG46:AH46)</f>
        <v>0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 t="str">
        <f>IF(Q12=0,"",AF47)</f>
        <v/>
      </c>
      <c r="C52" s="127"/>
      <c r="D52" s="128">
        <f>AG47</f>
        <v>0</v>
      </c>
      <c r="E52" s="129"/>
      <c r="F52" s="130" t="str">
        <f>IF(B52=0,"-",IF(B52="","",ROUNDDOWN(E46/B52,3)))</f>
        <v/>
      </c>
      <c r="G52" s="131"/>
      <c r="H52" s="76"/>
      <c r="I52" s="132"/>
      <c r="J52" s="133"/>
      <c r="K52" s="134"/>
      <c r="L52" s="135"/>
      <c r="M52" s="136"/>
      <c r="N52" s="136"/>
      <c r="O52" s="136"/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C12:F12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E16:F16"/>
    <mergeCell ref="G16:Q16"/>
    <mergeCell ref="E17:F17"/>
    <mergeCell ref="G17:Q17"/>
    <mergeCell ref="E18:F18"/>
    <mergeCell ref="G18:Q18"/>
    <mergeCell ref="AI13:AI14"/>
    <mergeCell ref="AJ13:AJ14"/>
    <mergeCell ref="AK13:AK14"/>
    <mergeCell ref="E22:F22"/>
    <mergeCell ref="G22:Q22"/>
    <mergeCell ref="E23:F23"/>
    <mergeCell ref="G23:Q23"/>
    <mergeCell ref="E24:F24"/>
    <mergeCell ref="G24:Q24"/>
    <mergeCell ref="E19:F19"/>
    <mergeCell ref="G19:Q19"/>
    <mergeCell ref="E20:F20"/>
    <mergeCell ref="G20:Q20"/>
    <mergeCell ref="E21:F21"/>
    <mergeCell ref="G21:Q21"/>
    <mergeCell ref="E28:F28"/>
    <mergeCell ref="G28:Q28"/>
    <mergeCell ref="E29:F29"/>
    <mergeCell ref="G29:Q29"/>
    <mergeCell ref="E30:F30"/>
    <mergeCell ref="G30:Q30"/>
    <mergeCell ref="E25:F25"/>
    <mergeCell ref="G25:Q25"/>
    <mergeCell ref="E26:F26"/>
    <mergeCell ref="G26:Q26"/>
    <mergeCell ref="E27:F27"/>
    <mergeCell ref="G27:Q27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B46:D46"/>
    <mergeCell ref="E46:F46"/>
    <mergeCell ref="B47:Q49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AJ52:AK5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</mergeCells>
  <phoneticPr fontId="1"/>
  <conditionalFormatting sqref="B15:B45">
    <cfRule type="expression" dxfId="74" priority="6">
      <formula>B14=B15</formula>
    </cfRule>
  </conditionalFormatting>
  <conditionalFormatting sqref="B15:F45">
    <cfRule type="expression" dxfId="73" priority="7">
      <formula>WEEKDAY($C15)=6</formula>
    </cfRule>
  </conditionalFormatting>
  <conditionalFormatting sqref="C15:F45">
    <cfRule type="expression" dxfId="72" priority="11">
      <formula>WEEKDAY($C15)=1</formula>
    </cfRule>
    <cfRule type="expression" dxfId="71" priority="12">
      <formula>WEEKDAY($C15)=7</formula>
    </cfRule>
  </conditionalFormatting>
  <conditionalFormatting sqref="G15:Q44">
    <cfRule type="expression" dxfId="70" priority="8">
      <formula>WEEKDAY($C15)=6</formula>
    </cfRule>
  </conditionalFormatting>
  <conditionalFormatting sqref="I52">
    <cfRule type="cellIs" dxfId="69" priority="2" operator="equal">
      <formula>"未達成"</formula>
    </cfRule>
  </conditionalFormatting>
  <conditionalFormatting sqref="L52">
    <cfRule type="cellIs" dxfId="68" priority="3" operator="equal">
      <formula>"未達成"</formula>
    </cfRule>
  </conditionalFormatting>
  <conditionalFormatting sqref="O52">
    <cfRule type="cellIs" dxfId="67" priority="1" operator="equal">
      <formula>"未達成"</formula>
    </cfRule>
  </conditionalFormatting>
  <conditionalFormatting sqref="R52">
    <cfRule type="containsText" dxfId="66" priority="4" operator="containsText" text="施工条件より未実施">
      <formula>NOT(ISERROR(SEARCH("施工条件より未実施",R52)))</formula>
    </cfRule>
    <cfRule type="containsText" dxfId="65" priority="5" operator="containsText" text="未達成">
      <formula>NOT(ISERROR(SEARCH("未達成",R52)))</formula>
    </cfRule>
  </conditionalFormatting>
  <conditionalFormatting sqref="AB15:AC15 AC16:AC45">
    <cfRule type="expression" dxfId="64" priority="9">
      <formula>WEEKDAY($C15)=1</formula>
    </cfRule>
    <cfRule type="expression" dxfId="63" priority="10">
      <formula>WEEKDAY($C15)=7</formula>
    </cfRule>
  </conditionalFormatting>
  <conditionalFormatting sqref="AC10">
    <cfRule type="expression" dxfId="62" priority="13">
      <formula>WEEKDAY($B10)=6</formula>
    </cfRule>
  </conditionalFormatting>
  <conditionalFormatting sqref="AD11">
    <cfRule type="expression" dxfId="61" priority="14">
      <formula>WEEKDAY($B11)=1</formula>
    </cfRule>
    <cfRule type="expression" dxfId="60" priority="15">
      <formula>WEEKDAY($B11)=7</formula>
    </cfRule>
  </conditionalFormatting>
  <dataValidations count="3">
    <dataValidation type="list" allowBlank="1" showInputMessage="1" showErrorMessage="1" sqref="I52 L52" xr:uid="{63EA311B-1C93-4F6C-B7A8-02A824332EA6}">
      <formula1>$AC$53:$AC$55</formula1>
    </dataValidation>
    <dataValidation type="list" allowBlank="1" showInputMessage="1" showErrorMessage="1" sqref="O52:Q52" xr:uid="{6274073D-DC15-449B-B2B7-CA38719B76C9}">
      <formula1>$AD$53:$AD$55</formula1>
    </dataValidation>
    <dataValidation type="list" allowBlank="1" showInputMessage="1" showErrorMessage="1" sqref="E15:F45" xr:uid="{57587FFC-708D-4D4E-920F-6B549B589ADA}">
      <formula1>$AB$53:$AB$55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E107-EA46-402E-BCFF-8DD2589ADE48}">
  <sheetPr>
    <tabColor rgb="FFD1F18B"/>
    <pageSetUpPr fitToPage="1"/>
  </sheetPr>
  <dimension ref="A1:HW91"/>
  <sheetViews>
    <sheetView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49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43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31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44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>
        <f>DATE(P12,Q12,1)</f>
        <v>45809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>
        <v>2025</v>
      </c>
      <c r="Q12" s="41">
        <v>6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str">
        <f>TEXT(WEEKNUM(C15,16), "0") &amp; "週"</f>
        <v>23週</v>
      </c>
      <c r="C15" s="63">
        <f>DATE($P$12,$Q$12,1)</f>
        <v>45809</v>
      </c>
      <c r="D15" s="64">
        <f>IF(C15&lt;&gt;"",C15,"")</f>
        <v>45809</v>
      </c>
      <c r="E15" s="107" t="s">
        <v>24</v>
      </c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>
        <f>WEEKDAY(C15)</f>
        <v>1</v>
      </c>
      <c r="AD15" s="34">
        <f>IF(AC15=7,1,0)</f>
        <v>0</v>
      </c>
      <c r="AE15" s="35">
        <f>IF(AC15=1,1,0)</f>
        <v>1</v>
      </c>
      <c r="AF15" s="36">
        <f>IF(E15="*",0,1)</f>
        <v>0</v>
      </c>
      <c r="AG15" s="37">
        <f>IF(AND(AD15=1,AF15=1),1,0)</f>
        <v>0</v>
      </c>
      <c r="AH15" s="37">
        <f>IF(AND(AE15=1,AF15=1),1,0)</f>
        <v>0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str">
        <f t="shared" ref="B16:B42" si="0">TEXT(WEEKNUM(C16,16), "0") &amp; "週"</f>
        <v>23週</v>
      </c>
      <c r="C16" s="66">
        <f>C15+1</f>
        <v>45810</v>
      </c>
      <c r="D16" s="67">
        <f>IF(C16&lt;&gt;"",C16,"")</f>
        <v>45810</v>
      </c>
      <c r="E16" s="99" t="s">
        <v>24</v>
      </c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>
        <f t="shared" ref="AC16:AC41" si="1">WEEKDAY(C16)</f>
        <v>2</v>
      </c>
      <c r="AD16" s="34">
        <f t="shared" ref="AD16:AD41" si="2">IF(AC16=7,1,0)</f>
        <v>0</v>
      </c>
      <c r="AE16" s="35">
        <f t="shared" ref="AE16:AE44" si="3">IF(AC16=1,1,0)</f>
        <v>0</v>
      </c>
      <c r="AF16" s="36">
        <f t="shared" ref="AF16:AF41" si="4">IF(E16="*",0,1)</f>
        <v>0</v>
      </c>
      <c r="AG16" s="37">
        <f>IF(AND(AD16=1,AF16=1),1,0)</f>
        <v>0</v>
      </c>
      <c r="AH16" s="37">
        <f t="shared" ref="AH16:AH45" si="5">IF(AND(AE16=1,AF16=1),1,0)</f>
        <v>0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str">
        <f t="shared" si="0"/>
        <v>23週</v>
      </c>
      <c r="C17" s="66">
        <f>C16+1</f>
        <v>45811</v>
      </c>
      <c r="D17" s="67">
        <f t="shared" ref="D17:D44" si="6">IF(C17&lt;&gt;"",C17,"")</f>
        <v>45811</v>
      </c>
      <c r="E17" s="99" t="s">
        <v>24</v>
      </c>
      <c r="F17" s="100"/>
      <c r="G17" s="101" t="s">
        <v>20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>
        <f t="shared" si="1"/>
        <v>3</v>
      </c>
      <c r="AD17" s="34">
        <f t="shared" si="2"/>
        <v>0</v>
      </c>
      <c r="AE17" s="35">
        <f t="shared" si="3"/>
        <v>0</v>
      </c>
      <c r="AF17" s="36">
        <f t="shared" si="4"/>
        <v>0</v>
      </c>
      <c r="AG17" s="37">
        <f t="shared" ref="AG17:AG44" si="7">IF(AND(AD17=1,AF17=1),1,0)</f>
        <v>0</v>
      </c>
      <c r="AH17" s="37">
        <f t="shared" si="5"/>
        <v>0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str">
        <f t="shared" si="0"/>
        <v>23週</v>
      </c>
      <c r="C18" s="66">
        <f t="shared" ref="C18:C42" si="8">C17+1</f>
        <v>45812</v>
      </c>
      <c r="D18" s="67">
        <f t="shared" si="6"/>
        <v>45812</v>
      </c>
      <c r="E18" s="99" t="s">
        <v>24</v>
      </c>
      <c r="F18" s="100"/>
      <c r="G18" s="101" t="s">
        <v>32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>
        <f t="shared" si="1"/>
        <v>4</v>
      </c>
      <c r="AD18" s="34">
        <f t="shared" si="2"/>
        <v>0</v>
      </c>
      <c r="AE18" s="35">
        <f t="shared" si="3"/>
        <v>0</v>
      </c>
      <c r="AF18" s="36">
        <f t="shared" si="4"/>
        <v>0</v>
      </c>
      <c r="AG18" s="37">
        <f t="shared" si="7"/>
        <v>0</v>
      </c>
      <c r="AH18" s="37">
        <f t="shared" si="5"/>
        <v>0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str">
        <f t="shared" si="0"/>
        <v>23週</v>
      </c>
      <c r="C19" s="66">
        <f>C18+1</f>
        <v>45813</v>
      </c>
      <c r="D19" s="67">
        <f t="shared" si="6"/>
        <v>45813</v>
      </c>
      <c r="E19" s="99" t="s">
        <v>24</v>
      </c>
      <c r="F19" s="100"/>
      <c r="G19" s="101" t="s">
        <v>32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>
        <f t="shared" si="1"/>
        <v>5</v>
      </c>
      <c r="AD19" s="34">
        <f>IF(AC19=7,1,0)</f>
        <v>0</v>
      </c>
      <c r="AE19" s="35">
        <f t="shared" si="3"/>
        <v>0</v>
      </c>
      <c r="AF19" s="36">
        <f t="shared" si="4"/>
        <v>0</v>
      </c>
      <c r="AG19" s="37">
        <f t="shared" si="7"/>
        <v>0</v>
      </c>
      <c r="AH19" s="37">
        <f t="shared" si="5"/>
        <v>0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str">
        <f t="shared" si="0"/>
        <v>23週</v>
      </c>
      <c r="C20" s="66">
        <f t="shared" si="8"/>
        <v>45814</v>
      </c>
      <c r="D20" s="67">
        <f t="shared" si="6"/>
        <v>45814</v>
      </c>
      <c r="E20" s="99" t="s">
        <v>24</v>
      </c>
      <c r="F20" s="100"/>
      <c r="G20" s="101" t="s">
        <v>32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>
        <f t="shared" si="1"/>
        <v>6</v>
      </c>
      <c r="AD20" s="34">
        <f>IF(AC20=7,1,0)</f>
        <v>0</v>
      </c>
      <c r="AE20" s="35">
        <f t="shared" si="3"/>
        <v>0</v>
      </c>
      <c r="AF20" s="36">
        <f t="shared" si="4"/>
        <v>0</v>
      </c>
      <c r="AG20" s="37">
        <f t="shared" si="7"/>
        <v>0</v>
      </c>
      <c r="AH20" s="37">
        <f t="shared" si="5"/>
        <v>0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str">
        <f t="shared" si="0"/>
        <v>24週</v>
      </c>
      <c r="C21" s="66">
        <f t="shared" si="8"/>
        <v>45815</v>
      </c>
      <c r="D21" s="67">
        <f t="shared" si="6"/>
        <v>45815</v>
      </c>
      <c r="E21" s="99" t="s">
        <v>24</v>
      </c>
      <c r="F21" s="100"/>
      <c r="G21" s="101" t="s">
        <v>32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>
        <f t="shared" si="1"/>
        <v>7</v>
      </c>
      <c r="AD21" s="34">
        <f t="shared" si="2"/>
        <v>1</v>
      </c>
      <c r="AE21" s="35">
        <f t="shared" si="3"/>
        <v>0</v>
      </c>
      <c r="AF21" s="36">
        <f t="shared" si="4"/>
        <v>0</v>
      </c>
      <c r="AG21" s="37">
        <f t="shared" si="7"/>
        <v>0</v>
      </c>
      <c r="AH21" s="37">
        <f t="shared" si="5"/>
        <v>0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str">
        <f t="shared" si="0"/>
        <v>24週</v>
      </c>
      <c r="C22" s="66">
        <f t="shared" si="8"/>
        <v>45816</v>
      </c>
      <c r="D22" s="67">
        <f t="shared" si="6"/>
        <v>45816</v>
      </c>
      <c r="E22" s="99" t="s">
        <v>24</v>
      </c>
      <c r="F22" s="100"/>
      <c r="G22" s="101" t="s">
        <v>32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>
        <f t="shared" si="1"/>
        <v>1</v>
      </c>
      <c r="AD22" s="34">
        <f t="shared" si="2"/>
        <v>0</v>
      </c>
      <c r="AE22" s="35">
        <f t="shared" si="3"/>
        <v>1</v>
      </c>
      <c r="AF22" s="36">
        <f t="shared" si="4"/>
        <v>0</v>
      </c>
      <c r="AG22" s="37">
        <f t="shared" si="7"/>
        <v>0</v>
      </c>
      <c r="AH22" s="37">
        <f t="shared" si="5"/>
        <v>0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str">
        <f t="shared" si="0"/>
        <v>24週</v>
      </c>
      <c r="C23" s="66">
        <f t="shared" si="8"/>
        <v>45817</v>
      </c>
      <c r="D23" s="67">
        <f t="shared" si="6"/>
        <v>45817</v>
      </c>
      <c r="E23" s="99"/>
      <c r="F23" s="100"/>
      <c r="G23" s="101" t="s">
        <v>21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>
        <f t="shared" si="1"/>
        <v>2</v>
      </c>
      <c r="AD23" s="34">
        <f t="shared" si="2"/>
        <v>0</v>
      </c>
      <c r="AE23" s="35">
        <f t="shared" si="3"/>
        <v>0</v>
      </c>
      <c r="AF23" s="36">
        <f t="shared" si="4"/>
        <v>1</v>
      </c>
      <c r="AG23" s="37">
        <f t="shared" si="7"/>
        <v>0</v>
      </c>
      <c r="AH23" s="37">
        <f t="shared" si="5"/>
        <v>0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str">
        <f t="shared" si="0"/>
        <v>24週</v>
      </c>
      <c r="C24" s="66">
        <f t="shared" si="8"/>
        <v>45818</v>
      </c>
      <c r="D24" s="67">
        <f t="shared" si="6"/>
        <v>45818</v>
      </c>
      <c r="E24" s="99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>
        <f t="shared" si="1"/>
        <v>3</v>
      </c>
      <c r="AD24" s="34">
        <f t="shared" si="2"/>
        <v>0</v>
      </c>
      <c r="AE24" s="35">
        <f>IF(AC24=1,1,0)</f>
        <v>0</v>
      </c>
      <c r="AF24" s="36">
        <f t="shared" si="4"/>
        <v>1</v>
      </c>
      <c r="AG24" s="37">
        <f t="shared" si="7"/>
        <v>0</v>
      </c>
      <c r="AH24" s="37">
        <f t="shared" si="5"/>
        <v>0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str">
        <f t="shared" si="0"/>
        <v>24週</v>
      </c>
      <c r="C25" s="66">
        <f t="shared" si="8"/>
        <v>45819</v>
      </c>
      <c r="D25" s="67">
        <f t="shared" si="6"/>
        <v>45819</v>
      </c>
      <c r="E25" s="99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>
        <f t="shared" si="1"/>
        <v>4</v>
      </c>
      <c r="AD25" s="34">
        <f t="shared" si="2"/>
        <v>0</v>
      </c>
      <c r="AE25" s="35">
        <f t="shared" si="3"/>
        <v>0</v>
      </c>
      <c r="AF25" s="36">
        <f t="shared" si="4"/>
        <v>1</v>
      </c>
      <c r="AG25" s="37">
        <f t="shared" si="7"/>
        <v>0</v>
      </c>
      <c r="AH25" s="37">
        <f t="shared" si="5"/>
        <v>0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str">
        <f t="shared" si="0"/>
        <v>24週</v>
      </c>
      <c r="C26" s="66">
        <f t="shared" si="8"/>
        <v>45820</v>
      </c>
      <c r="D26" s="67">
        <f t="shared" si="6"/>
        <v>45820</v>
      </c>
      <c r="E26" s="99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>
        <f t="shared" si="1"/>
        <v>5</v>
      </c>
      <c r="AD26" s="34">
        <f t="shared" si="2"/>
        <v>0</v>
      </c>
      <c r="AE26" s="35">
        <f t="shared" si="3"/>
        <v>0</v>
      </c>
      <c r="AF26" s="36">
        <f t="shared" si="4"/>
        <v>1</v>
      </c>
      <c r="AG26" s="37">
        <f>IF(AND(AD26=1,AF26=1),1,0)</f>
        <v>0</v>
      </c>
      <c r="AH26" s="37">
        <f t="shared" si="5"/>
        <v>0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str">
        <f t="shared" si="0"/>
        <v>24週</v>
      </c>
      <c r="C27" s="66">
        <f t="shared" si="8"/>
        <v>45821</v>
      </c>
      <c r="D27" s="67">
        <f t="shared" si="6"/>
        <v>45821</v>
      </c>
      <c r="E27" s="99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>
        <f t="shared" si="1"/>
        <v>6</v>
      </c>
      <c r="AD27" s="34">
        <f>IF(AC27=7,1,0)</f>
        <v>0</v>
      </c>
      <c r="AE27" s="35">
        <f t="shared" si="3"/>
        <v>0</v>
      </c>
      <c r="AF27" s="36">
        <f t="shared" si="4"/>
        <v>1</v>
      </c>
      <c r="AG27" s="37">
        <f t="shared" si="7"/>
        <v>0</v>
      </c>
      <c r="AH27" s="37">
        <f t="shared" si="5"/>
        <v>0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str">
        <f t="shared" si="0"/>
        <v>25週</v>
      </c>
      <c r="C28" s="66">
        <f t="shared" si="8"/>
        <v>45822</v>
      </c>
      <c r="D28" s="67">
        <f t="shared" si="6"/>
        <v>45822</v>
      </c>
      <c r="E28" s="99"/>
      <c r="F28" s="100"/>
      <c r="G28" s="101" t="s">
        <v>50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>
        <f t="shared" si="1"/>
        <v>7</v>
      </c>
      <c r="AD28" s="34">
        <f t="shared" si="2"/>
        <v>1</v>
      </c>
      <c r="AE28" s="35">
        <f t="shared" si="3"/>
        <v>0</v>
      </c>
      <c r="AF28" s="36">
        <f t="shared" si="4"/>
        <v>1</v>
      </c>
      <c r="AG28" s="37">
        <f t="shared" si="7"/>
        <v>1</v>
      </c>
      <c r="AH28" s="37">
        <f t="shared" si="5"/>
        <v>0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str">
        <f t="shared" si="0"/>
        <v>25週</v>
      </c>
      <c r="C29" s="66">
        <f t="shared" si="8"/>
        <v>45823</v>
      </c>
      <c r="D29" s="67">
        <f t="shared" si="6"/>
        <v>45823</v>
      </c>
      <c r="E29" s="99" t="s">
        <v>0</v>
      </c>
      <c r="F29" s="100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>
        <f t="shared" si="1"/>
        <v>1</v>
      </c>
      <c r="AD29" s="34">
        <f t="shared" si="2"/>
        <v>0</v>
      </c>
      <c r="AE29" s="35">
        <f t="shared" si="3"/>
        <v>1</v>
      </c>
      <c r="AF29" s="36">
        <f t="shared" si="4"/>
        <v>1</v>
      </c>
      <c r="AG29" s="37">
        <f t="shared" si="7"/>
        <v>0</v>
      </c>
      <c r="AH29" s="37">
        <f t="shared" si="5"/>
        <v>1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str">
        <f t="shared" si="0"/>
        <v>25週</v>
      </c>
      <c r="C30" s="66">
        <f t="shared" si="8"/>
        <v>45824</v>
      </c>
      <c r="D30" s="67">
        <f t="shared" si="6"/>
        <v>45824</v>
      </c>
      <c r="E30" s="99"/>
      <c r="F30" s="100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>
        <f t="shared" si="1"/>
        <v>2</v>
      </c>
      <c r="AD30" s="34">
        <f t="shared" si="2"/>
        <v>0</v>
      </c>
      <c r="AE30" s="35">
        <f t="shared" si="3"/>
        <v>0</v>
      </c>
      <c r="AF30" s="36">
        <f t="shared" si="4"/>
        <v>1</v>
      </c>
      <c r="AG30" s="37">
        <f t="shared" si="7"/>
        <v>0</v>
      </c>
      <c r="AH30" s="37">
        <f t="shared" si="5"/>
        <v>0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str">
        <f t="shared" si="0"/>
        <v>25週</v>
      </c>
      <c r="C31" s="66">
        <f t="shared" si="8"/>
        <v>45825</v>
      </c>
      <c r="D31" s="67">
        <f t="shared" si="6"/>
        <v>45825</v>
      </c>
      <c r="E31" s="99"/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>
        <f t="shared" si="1"/>
        <v>3</v>
      </c>
      <c r="AD31" s="34">
        <f t="shared" si="2"/>
        <v>0</v>
      </c>
      <c r="AE31" s="35">
        <f t="shared" si="3"/>
        <v>0</v>
      </c>
      <c r="AF31" s="36">
        <f t="shared" si="4"/>
        <v>1</v>
      </c>
      <c r="AG31" s="37">
        <f t="shared" si="7"/>
        <v>0</v>
      </c>
      <c r="AH31" s="37">
        <f t="shared" si="5"/>
        <v>0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str">
        <f t="shared" si="0"/>
        <v>25週</v>
      </c>
      <c r="C32" s="66">
        <f t="shared" si="8"/>
        <v>45826</v>
      </c>
      <c r="D32" s="67">
        <f t="shared" si="6"/>
        <v>45826</v>
      </c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>
        <f t="shared" si="1"/>
        <v>4</v>
      </c>
      <c r="AD32" s="34">
        <f t="shared" si="2"/>
        <v>0</v>
      </c>
      <c r="AE32" s="35">
        <f t="shared" si="3"/>
        <v>0</v>
      </c>
      <c r="AF32" s="36">
        <f t="shared" si="4"/>
        <v>1</v>
      </c>
      <c r="AG32" s="37">
        <f t="shared" si="7"/>
        <v>0</v>
      </c>
      <c r="AH32" s="37">
        <f t="shared" si="5"/>
        <v>0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str">
        <f t="shared" si="0"/>
        <v>25週</v>
      </c>
      <c r="C33" s="66">
        <f t="shared" si="8"/>
        <v>45827</v>
      </c>
      <c r="D33" s="67">
        <f t="shared" si="6"/>
        <v>45827</v>
      </c>
      <c r="E33" s="99" t="s">
        <v>0</v>
      </c>
      <c r="F33" s="100"/>
      <c r="G33" s="101" t="s">
        <v>51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>
        <f t="shared" si="1"/>
        <v>5</v>
      </c>
      <c r="AD33" s="34">
        <f t="shared" si="2"/>
        <v>0</v>
      </c>
      <c r="AE33" s="35">
        <f t="shared" si="3"/>
        <v>0</v>
      </c>
      <c r="AF33" s="36">
        <f t="shared" si="4"/>
        <v>1</v>
      </c>
      <c r="AG33" s="37">
        <f t="shared" si="7"/>
        <v>0</v>
      </c>
      <c r="AH33" s="37">
        <f t="shared" si="5"/>
        <v>0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str">
        <f t="shared" si="0"/>
        <v>25週</v>
      </c>
      <c r="C34" s="66">
        <f t="shared" si="8"/>
        <v>45828</v>
      </c>
      <c r="D34" s="67">
        <f t="shared" si="6"/>
        <v>45828</v>
      </c>
      <c r="E34" s="99"/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>
        <f t="shared" si="1"/>
        <v>6</v>
      </c>
      <c r="AD34" s="34">
        <f t="shared" si="2"/>
        <v>0</v>
      </c>
      <c r="AE34" s="35">
        <f>IF(AC34=1,1,0)</f>
        <v>0</v>
      </c>
      <c r="AF34" s="36">
        <f t="shared" si="4"/>
        <v>1</v>
      </c>
      <c r="AG34" s="37">
        <f t="shared" si="7"/>
        <v>0</v>
      </c>
      <c r="AH34" s="37">
        <f t="shared" si="5"/>
        <v>0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str">
        <f t="shared" si="0"/>
        <v>26週</v>
      </c>
      <c r="C35" s="66">
        <f t="shared" si="8"/>
        <v>45829</v>
      </c>
      <c r="D35" s="67">
        <f t="shared" si="6"/>
        <v>45829</v>
      </c>
      <c r="E35" s="99"/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>
        <f t="shared" si="1"/>
        <v>7</v>
      </c>
      <c r="AD35" s="34">
        <f t="shared" si="2"/>
        <v>1</v>
      </c>
      <c r="AE35" s="35">
        <f t="shared" si="3"/>
        <v>0</v>
      </c>
      <c r="AF35" s="36">
        <f t="shared" si="4"/>
        <v>1</v>
      </c>
      <c r="AG35" s="37">
        <f t="shared" si="7"/>
        <v>1</v>
      </c>
      <c r="AH35" s="37">
        <f t="shared" si="5"/>
        <v>0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str">
        <f t="shared" si="0"/>
        <v>26週</v>
      </c>
      <c r="C36" s="66">
        <f t="shared" si="8"/>
        <v>45830</v>
      </c>
      <c r="D36" s="67">
        <f t="shared" si="6"/>
        <v>45830</v>
      </c>
      <c r="E36" s="99" t="s">
        <v>0</v>
      </c>
      <c r="F36" s="100"/>
      <c r="G36" s="101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>
        <f t="shared" si="1"/>
        <v>1</v>
      </c>
      <c r="AD36" s="34">
        <f t="shared" si="2"/>
        <v>0</v>
      </c>
      <c r="AE36" s="35">
        <f t="shared" si="3"/>
        <v>1</v>
      </c>
      <c r="AF36" s="36">
        <f t="shared" si="4"/>
        <v>1</v>
      </c>
      <c r="AG36" s="37">
        <f>IF(AND(AD36=1,AF36=1),1,0)</f>
        <v>0</v>
      </c>
      <c r="AH36" s="37">
        <f t="shared" si="5"/>
        <v>1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str">
        <f t="shared" si="0"/>
        <v>26週</v>
      </c>
      <c r="C37" s="66">
        <f t="shared" si="8"/>
        <v>45831</v>
      </c>
      <c r="D37" s="67">
        <f t="shared" si="6"/>
        <v>45831</v>
      </c>
      <c r="E37" s="99"/>
      <c r="F37" s="10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>
        <f t="shared" si="1"/>
        <v>2</v>
      </c>
      <c r="AD37" s="34">
        <f t="shared" si="2"/>
        <v>0</v>
      </c>
      <c r="AE37" s="35">
        <f t="shared" si="3"/>
        <v>0</v>
      </c>
      <c r="AF37" s="36">
        <f t="shared" si="4"/>
        <v>1</v>
      </c>
      <c r="AG37" s="37">
        <f t="shared" si="7"/>
        <v>0</v>
      </c>
      <c r="AH37" s="37">
        <f t="shared" si="5"/>
        <v>0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str">
        <f t="shared" si="0"/>
        <v>26週</v>
      </c>
      <c r="C38" s="66">
        <f t="shared" si="8"/>
        <v>45832</v>
      </c>
      <c r="D38" s="67">
        <f t="shared" si="6"/>
        <v>45832</v>
      </c>
      <c r="E38" s="99"/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>
        <f t="shared" si="1"/>
        <v>3</v>
      </c>
      <c r="AD38" s="34">
        <f t="shared" si="2"/>
        <v>0</v>
      </c>
      <c r="AE38" s="35">
        <f t="shared" si="3"/>
        <v>0</v>
      </c>
      <c r="AF38" s="36">
        <f t="shared" si="4"/>
        <v>1</v>
      </c>
      <c r="AG38" s="37">
        <f t="shared" si="7"/>
        <v>0</v>
      </c>
      <c r="AH38" s="37">
        <f t="shared" si="5"/>
        <v>0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str">
        <f t="shared" si="0"/>
        <v>26週</v>
      </c>
      <c r="C39" s="66">
        <f t="shared" si="8"/>
        <v>45833</v>
      </c>
      <c r="D39" s="67">
        <f t="shared" si="6"/>
        <v>45833</v>
      </c>
      <c r="E39" s="99"/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>
        <f t="shared" si="1"/>
        <v>4</v>
      </c>
      <c r="AD39" s="34">
        <f t="shared" si="2"/>
        <v>0</v>
      </c>
      <c r="AE39" s="35">
        <f t="shared" si="3"/>
        <v>0</v>
      </c>
      <c r="AF39" s="36">
        <f t="shared" si="4"/>
        <v>1</v>
      </c>
      <c r="AG39" s="37">
        <f t="shared" si="7"/>
        <v>0</v>
      </c>
      <c r="AH39" s="37">
        <f t="shared" si="5"/>
        <v>0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str">
        <f t="shared" si="0"/>
        <v>26週</v>
      </c>
      <c r="C40" s="66">
        <f t="shared" si="8"/>
        <v>45834</v>
      </c>
      <c r="D40" s="67">
        <f t="shared" si="6"/>
        <v>45834</v>
      </c>
      <c r="E40" s="99" t="s">
        <v>0</v>
      </c>
      <c r="F40" s="100"/>
      <c r="G40" s="101" t="s">
        <v>52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>
        <f t="shared" si="1"/>
        <v>5</v>
      </c>
      <c r="AD40" s="34">
        <f t="shared" si="2"/>
        <v>0</v>
      </c>
      <c r="AE40" s="35">
        <f t="shared" si="3"/>
        <v>0</v>
      </c>
      <c r="AF40" s="36">
        <f t="shared" si="4"/>
        <v>1</v>
      </c>
      <c r="AG40" s="37">
        <f>IF(AND(AD40=1,AF40=1),1,0)</f>
        <v>0</v>
      </c>
      <c r="AH40" s="37">
        <f t="shared" si="5"/>
        <v>0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str">
        <f t="shared" si="0"/>
        <v>26週</v>
      </c>
      <c r="C41" s="66">
        <f t="shared" si="8"/>
        <v>45835</v>
      </c>
      <c r="D41" s="67">
        <f t="shared" si="6"/>
        <v>45835</v>
      </c>
      <c r="E41" s="99"/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>
        <f t="shared" si="1"/>
        <v>6</v>
      </c>
      <c r="AD41" s="34">
        <f t="shared" si="2"/>
        <v>0</v>
      </c>
      <c r="AE41" s="35">
        <f t="shared" si="3"/>
        <v>0</v>
      </c>
      <c r="AF41" s="36">
        <f t="shared" si="4"/>
        <v>1</v>
      </c>
      <c r="AG41" s="37">
        <f>IF(AND(AD41=1,AF41=1),1,0)</f>
        <v>0</v>
      </c>
      <c r="AH41" s="37">
        <f>IF(AND(AE41=1,AF41=1),1,0)</f>
        <v>0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str">
        <f t="shared" si="0"/>
        <v>27週</v>
      </c>
      <c r="C42" s="66">
        <f t="shared" si="8"/>
        <v>45836</v>
      </c>
      <c r="D42" s="67">
        <f>IF(C42&lt;&gt;"",C42,"")</f>
        <v>45836</v>
      </c>
      <c r="E42" s="99" t="s">
        <v>0</v>
      </c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>
        <f>WEEKDAY(C42)</f>
        <v>7</v>
      </c>
      <c r="AD42" s="34">
        <f>IF(AC42=7,1,0)</f>
        <v>1</v>
      </c>
      <c r="AE42" s="35">
        <f t="shared" si="3"/>
        <v>0</v>
      </c>
      <c r="AF42" s="36">
        <f>IF(E42="*",0,1)</f>
        <v>1</v>
      </c>
      <c r="AG42" s="37">
        <f t="shared" si="7"/>
        <v>1</v>
      </c>
      <c r="AH42" s="37">
        <f t="shared" si="5"/>
        <v>0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str">
        <f>IF(C43="","",TEXT(WEEKNUM(C43,16), "0") &amp; "週")</f>
        <v>27週</v>
      </c>
      <c r="C43" s="66">
        <f>IF(C42="","",IF(DAY(C42+1)=1,"",C42+1))</f>
        <v>45837</v>
      </c>
      <c r="D43" s="67">
        <f>IF(C43&lt;&gt;"",C43,"")</f>
        <v>45837</v>
      </c>
      <c r="E43" s="99" t="s">
        <v>0</v>
      </c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>
        <f>IFERROR(WEEKDAY(C43),"--")</f>
        <v>1</v>
      </c>
      <c r="AD43" s="34">
        <f>IF(AC43=7,1,0)</f>
        <v>0</v>
      </c>
      <c r="AE43" s="35">
        <f t="shared" si="3"/>
        <v>1</v>
      </c>
      <c r="AF43" s="36">
        <f>IF(C43="","",(IF(E43="*",0,1)))</f>
        <v>1</v>
      </c>
      <c r="AG43" s="37">
        <f t="shared" si="7"/>
        <v>0</v>
      </c>
      <c r="AH43" s="37">
        <f t="shared" si="5"/>
        <v>1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str">
        <f>IF(C44="","",TEXT(WEEKNUM(C44,16), "0") &amp; "週")</f>
        <v>27週</v>
      </c>
      <c r="C44" s="66">
        <f>IF(C43="","",IF(DAY(C43+1)=1,"",C43+1))</f>
        <v>45838</v>
      </c>
      <c r="D44" s="67">
        <f t="shared" si="6"/>
        <v>45838</v>
      </c>
      <c r="E44" s="99"/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>
        <f>IFERROR(WEEKDAY(C44),"--")</f>
        <v>2</v>
      </c>
      <c r="AD44" s="34">
        <f>IF(AC44=7,1,0)</f>
        <v>0</v>
      </c>
      <c r="AE44" s="35">
        <f t="shared" si="3"/>
        <v>0</v>
      </c>
      <c r="AF44" s="36">
        <f>IF(C44="","",(IF(E44="*",0,1)))</f>
        <v>1</v>
      </c>
      <c r="AG44" s="37">
        <f t="shared" si="7"/>
        <v>0</v>
      </c>
      <c r="AH44" s="37">
        <f t="shared" si="5"/>
        <v>0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str">
        <f>IF(C45="","",TEXT(WEEKNUM(C45,16), "0") &amp; "週")</f>
        <v/>
      </c>
      <c r="C45" s="69" t="str">
        <f>IF(C44="","",IF(DAY(C44+1)=1,"",C44+1))</f>
        <v/>
      </c>
      <c r="D45" s="70" t="str">
        <f>IF(C45&lt;&gt;"",C45,"")</f>
        <v/>
      </c>
      <c r="E45" s="153"/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 t="str">
        <f>IFERROR(WEEKDAY(C45),"--")</f>
        <v>--</v>
      </c>
      <c r="AD45" s="38">
        <f>IF(AC45=7,1,0)</f>
        <v>0</v>
      </c>
      <c r="AE45" s="39">
        <f>IF(AC45=1,1,0)</f>
        <v>0</v>
      </c>
      <c r="AF45" s="36" t="str">
        <f>IF(C45="","",(IF(E45="*",0,1)))</f>
        <v/>
      </c>
      <c r="AG45" s="37">
        <f>IF(AND(AD45=1,AF45=1),1,0)</f>
        <v>0</v>
      </c>
      <c r="AH45" s="37">
        <f t="shared" si="5"/>
        <v>0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6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3</v>
      </c>
      <c r="AH46" s="1">
        <f>COUNTIFS(AH15:AH45,1)</f>
        <v>3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22</v>
      </c>
      <c r="AG47" s="150">
        <f>SUM(AG46:AH46)</f>
        <v>6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>
        <f>IF(Q12=0,"",AF47)</f>
        <v>22</v>
      </c>
      <c r="C52" s="127"/>
      <c r="D52" s="128">
        <f>AG47</f>
        <v>6</v>
      </c>
      <c r="E52" s="129"/>
      <c r="F52" s="130">
        <f>IF(B52=0,"-",IF(B52="","",ROUNDDOWN(E46/B52,3)))</f>
        <v>0.27200000000000002</v>
      </c>
      <c r="G52" s="131"/>
      <c r="H52" s="76"/>
      <c r="I52" s="132" t="s">
        <v>23</v>
      </c>
      <c r="J52" s="133"/>
      <c r="K52" s="134"/>
      <c r="L52" s="135" t="s">
        <v>22</v>
      </c>
      <c r="M52" s="136"/>
      <c r="N52" s="136"/>
      <c r="O52" s="136" t="s">
        <v>42</v>
      </c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C12:F12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E16:F16"/>
    <mergeCell ref="G16:Q16"/>
    <mergeCell ref="E17:F17"/>
    <mergeCell ref="G17:Q17"/>
    <mergeCell ref="E18:F18"/>
    <mergeCell ref="G18:Q18"/>
    <mergeCell ref="AI13:AI14"/>
    <mergeCell ref="AJ13:AJ14"/>
    <mergeCell ref="AK13:AK14"/>
    <mergeCell ref="E22:F22"/>
    <mergeCell ref="G22:Q22"/>
    <mergeCell ref="E23:F23"/>
    <mergeCell ref="G23:Q23"/>
    <mergeCell ref="E24:F24"/>
    <mergeCell ref="G24:Q24"/>
    <mergeCell ref="E19:F19"/>
    <mergeCell ref="G19:Q19"/>
    <mergeCell ref="E20:F20"/>
    <mergeCell ref="G20:Q20"/>
    <mergeCell ref="E21:F21"/>
    <mergeCell ref="G21:Q21"/>
    <mergeCell ref="E28:F28"/>
    <mergeCell ref="G28:Q28"/>
    <mergeCell ref="E29:F29"/>
    <mergeCell ref="G29:Q29"/>
    <mergeCell ref="E30:F30"/>
    <mergeCell ref="G30:Q30"/>
    <mergeCell ref="E25:F25"/>
    <mergeCell ref="G25:Q25"/>
    <mergeCell ref="E26:F26"/>
    <mergeCell ref="G26:Q26"/>
    <mergeCell ref="E27:F27"/>
    <mergeCell ref="G27:Q27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B46:D46"/>
    <mergeCell ref="E46:F46"/>
    <mergeCell ref="B47:Q49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AJ52:AK5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</mergeCells>
  <phoneticPr fontId="1"/>
  <conditionalFormatting sqref="B15:B45">
    <cfRule type="expression" dxfId="59" priority="6">
      <formula>B14=B15</formula>
    </cfRule>
  </conditionalFormatting>
  <conditionalFormatting sqref="B15:F45">
    <cfRule type="expression" dxfId="58" priority="7">
      <formula>WEEKDAY($C15)=6</formula>
    </cfRule>
  </conditionalFormatting>
  <conditionalFormatting sqref="C15:F45">
    <cfRule type="expression" dxfId="57" priority="11">
      <formula>WEEKDAY($C15)=1</formula>
    </cfRule>
    <cfRule type="expression" dxfId="56" priority="12">
      <formula>WEEKDAY($C15)=7</formula>
    </cfRule>
  </conditionalFormatting>
  <conditionalFormatting sqref="G15:Q44">
    <cfRule type="expression" dxfId="55" priority="8">
      <formula>WEEKDAY($C15)=6</formula>
    </cfRule>
  </conditionalFormatting>
  <conditionalFormatting sqref="I52">
    <cfRule type="cellIs" dxfId="54" priority="2" operator="equal">
      <formula>"未達成"</formula>
    </cfRule>
  </conditionalFormatting>
  <conditionalFormatting sqref="L52">
    <cfRule type="cellIs" dxfId="53" priority="3" operator="equal">
      <formula>"未達成"</formula>
    </cfRule>
  </conditionalFormatting>
  <conditionalFormatting sqref="O52">
    <cfRule type="cellIs" dxfId="52" priority="1" operator="equal">
      <formula>"未達成"</formula>
    </cfRule>
  </conditionalFormatting>
  <conditionalFormatting sqref="R52">
    <cfRule type="containsText" dxfId="51" priority="4" operator="containsText" text="施工条件より未実施">
      <formula>NOT(ISERROR(SEARCH("施工条件より未実施",R52)))</formula>
    </cfRule>
    <cfRule type="containsText" dxfId="50" priority="5" operator="containsText" text="未達成">
      <formula>NOT(ISERROR(SEARCH("未達成",R52)))</formula>
    </cfRule>
  </conditionalFormatting>
  <conditionalFormatting sqref="AB15:AC15 AC16:AC45">
    <cfRule type="expression" dxfId="49" priority="9">
      <formula>WEEKDAY($C15)=1</formula>
    </cfRule>
    <cfRule type="expression" dxfId="48" priority="10">
      <formula>WEEKDAY($C15)=7</formula>
    </cfRule>
  </conditionalFormatting>
  <conditionalFormatting sqref="AC10">
    <cfRule type="expression" dxfId="47" priority="13">
      <formula>WEEKDAY($B10)=6</formula>
    </cfRule>
  </conditionalFormatting>
  <conditionalFormatting sqref="AD11">
    <cfRule type="expression" dxfId="46" priority="14">
      <formula>WEEKDAY($B11)=1</formula>
    </cfRule>
    <cfRule type="expression" dxfId="45" priority="15">
      <formula>WEEKDAY($B11)=7</formula>
    </cfRule>
  </conditionalFormatting>
  <dataValidations count="3">
    <dataValidation type="list" allowBlank="1" showInputMessage="1" showErrorMessage="1" sqref="I52 L52" xr:uid="{0BB2FCBD-C249-434B-83F9-2DD7F0631E75}">
      <formula1>$AC$53:$AC$55</formula1>
    </dataValidation>
    <dataValidation type="list" allowBlank="1" showInputMessage="1" showErrorMessage="1" sqref="O52:Q52" xr:uid="{9CF38E0D-F3E2-4FC3-B2D4-7F9952D892E8}">
      <formula1>$AD$53:$AD$55</formula1>
    </dataValidation>
    <dataValidation type="list" allowBlank="1" showInputMessage="1" showErrorMessage="1" sqref="E15:F45" xr:uid="{1CFCBE6D-EDE8-42A5-B1AE-95958DB7BE71}">
      <formula1>$AB$53:$AB$55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372B-312B-4060-A063-335DF6087EC2}">
  <sheetPr>
    <tabColor rgb="FFD1F18B"/>
    <pageSetUpPr fitToPage="1"/>
  </sheetPr>
  <dimension ref="A1:HW91"/>
  <sheetViews>
    <sheetView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53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43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31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44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>
        <f>DATE(P12,Q12,1)</f>
        <v>45839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>
        <v>2025</v>
      </c>
      <c r="Q12" s="41">
        <v>7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str">
        <f>TEXT(WEEKNUM(C15,16), "0") &amp; "週"</f>
        <v>27週</v>
      </c>
      <c r="C15" s="63">
        <f>DATE($P$12,$Q$12,1)</f>
        <v>45839</v>
      </c>
      <c r="D15" s="64">
        <f>IF(C15&lt;&gt;"",C15,"")</f>
        <v>45839</v>
      </c>
      <c r="E15" s="107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>
        <f>WEEKDAY(C15)</f>
        <v>3</v>
      </c>
      <c r="AD15" s="34">
        <f>IF(AC15=7,1,0)</f>
        <v>0</v>
      </c>
      <c r="AE15" s="35">
        <f>IF(AC15=1,1,0)</f>
        <v>0</v>
      </c>
      <c r="AF15" s="36">
        <f>IF(E15="*",0,1)</f>
        <v>1</v>
      </c>
      <c r="AG15" s="37">
        <f>IF(AND(AD15=1,AF15=1),1,0)</f>
        <v>0</v>
      </c>
      <c r="AH15" s="37">
        <f>IF(AND(AE15=1,AF15=1),1,0)</f>
        <v>0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str">
        <f t="shared" ref="B16:B42" si="0">TEXT(WEEKNUM(C16,16), "0") &amp; "週"</f>
        <v>27週</v>
      </c>
      <c r="C16" s="66">
        <f>C15+1</f>
        <v>45840</v>
      </c>
      <c r="D16" s="67">
        <f>IF(C16&lt;&gt;"",C16,"")</f>
        <v>45840</v>
      </c>
      <c r="E16" s="99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>
        <f t="shared" ref="AC16:AC41" si="1">WEEKDAY(C16)</f>
        <v>4</v>
      </c>
      <c r="AD16" s="34">
        <f t="shared" ref="AD16:AD41" si="2">IF(AC16=7,1,0)</f>
        <v>0</v>
      </c>
      <c r="AE16" s="35">
        <f t="shared" ref="AE16:AE44" si="3">IF(AC16=1,1,0)</f>
        <v>0</v>
      </c>
      <c r="AF16" s="36">
        <f t="shared" ref="AF16:AF41" si="4">IF(E16="*",0,1)</f>
        <v>1</v>
      </c>
      <c r="AG16" s="37">
        <f>IF(AND(AD16=1,AF16=1),1,0)</f>
        <v>0</v>
      </c>
      <c r="AH16" s="37">
        <f t="shared" ref="AH16:AH45" si="5">IF(AND(AE16=1,AF16=1),1,0)</f>
        <v>0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str">
        <f t="shared" si="0"/>
        <v>27週</v>
      </c>
      <c r="C17" s="66">
        <f>C16+1</f>
        <v>45841</v>
      </c>
      <c r="D17" s="67">
        <f t="shared" ref="D17:D44" si="6">IF(C17&lt;&gt;"",C17,"")</f>
        <v>45841</v>
      </c>
      <c r="E17" s="99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>
        <f t="shared" si="1"/>
        <v>5</v>
      </c>
      <c r="AD17" s="34">
        <f t="shared" si="2"/>
        <v>0</v>
      </c>
      <c r="AE17" s="35">
        <f t="shared" si="3"/>
        <v>0</v>
      </c>
      <c r="AF17" s="36">
        <f t="shared" si="4"/>
        <v>1</v>
      </c>
      <c r="AG17" s="37">
        <f t="shared" ref="AG17:AG44" si="7">IF(AND(AD17=1,AF17=1),1,0)</f>
        <v>0</v>
      </c>
      <c r="AH17" s="37">
        <f t="shared" si="5"/>
        <v>0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str">
        <f t="shared" si="0"/>
        <v>27週</v>
      </c>
      <c r="C18" s="66">
        <f t="shared" ref="C18:C42" si="8">C17+1</f>
        <v>45842</v>
      </c>
      <c r="D18" s="67">
        <f t="shared" si="6"/>
        <v>45842</v>
      </c>
      <c r="E18" s="99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>
        <f t="shared" si="1"/>
        <v>6</v>
      </c>
      <c r="AD18" s="34">
        <f t="shared" si="2"/>
        <v>0</v>
      </c>
      <c r="AE18" s="35">
        <f t="shared" si="3"/>
        <v>0</v>
      </c>
      <c r="AF18" s="36">
        <f t="shared" si="4"/>
        <v>1</v>
      </c>
      <c r="AG18" s="37">
        <f t="shared" si="7"/>
        <v>0</v>
      </c>
      <c r="AH18" s="37">
        <f t="shared" si="5"/>
        <v>0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str">
        <f t="shared" si="0"/>
        <v>28週</v>
      </c>
      <c r="C19" s="66">
        <f>C18+1</f>
        <v>45843</v>
      </c>
      <c r="D19" s="67">
        <f t="shared" si="6"/>
        <v>45843</v>
      </c>
      <c r="E19" s="99" t="s">
        <v>0</v>
      </c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>
        <f t="shared" si="1"/>
        <v>7</v>
      </c>
      <c r="AD19" s="34">
        <f>IF(AC19=7,1,0)</f>
        <v>1</v>
      </c>
      <c r="AE19" s="35">
        <f t="shared" si="3"/>
        <v>0</v>
      </c>
      <c r="AF19" s="36">
        <f t="shared" si="4"/>
        <v>1</v>
      </c>
      <c r="AG19" s="37">
        <f t="shared" si="7"/>
        <v>1</v>
      </c>
      <c r="AH19" s="37">
        <f t="shared" si="5"/>
        <v>0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str">
        <f t="shared" si="0"/>
        <v>28週</v>
      </c>
      <c r="C20" s="66">
        <f t="shared" si="8"/>
        <v>45844</v>
      </c>
      <c r="D20" s="67">
        <f t="shared" si="6"/>
        <v>45844</v>
      </c>
      <c r="E20" s="99" t="s">
        <v>0</v>
      </c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>
        <f t="shared" si="1"/>
        <v>1</v>
      </c>
      <c r="AD20" s="34">
        <f>IF(AC20=7,1,0)</f>
        <v>0</v>
      </c>
      <c r="AE20" s="35">
        <f t="shared" si="3"/>
        <v>1</v>
      </c>
      <c r="AF20" s="36">
        <f t="shared" si="4"/>
        <v>1</v>
      </c>
      <c r="AG20" s="37">
        <f t="shared" si="7"/>
        <v>0</v>
      </c>
      <c r="AH20" s="37">
        <f t="shared" si="5"/>
        <v>1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str">
        <f t="shared" si="0"/>
        <v>28週</v>
      </c>
      <c r="C21" s="66">
        <f t="shared" si="8"/>
        <v>45845</v>
      </c>
      <c r="D21" s="67">
        <f t="shared" si="6"/>
        <v>45845</v>
      </c>
      <c r="E21" s="99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>
        <f t="shared" si="1"/>
        <v>2</v>
      </c>
      <c r="AD21" s="34">
        <f t="shared" si="2"/>
        <v>0</v>
      </c>
      <c r="AE21" s="35">
        <f t="shared" si="3"/>
        <v>0</v>
      </c>
      <c r="AF21" s="36">
        <f t="shared" si="4"/>
        <v>1</v>
      </c>
      <c r="AG21" s="37">
        <f t="shared" si="7"/>
        <v>0</v>
      </c>
      <c r="AH21" s="37">
        <f t="shared" si="5"/>
        <v>0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str">
        <f t="shared" si="0"/>
        <v>28週</v>
      </c>
      <c r="C22" s="66">
        <f t="shared" si="8"/>
        <v>45846</v>
      </c>
      <c r="D22" s="67">
        <f t="shared" si="6"/>
        <v>45846</v>
      </c>
      <c r="E22" s="99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>
        <f t="shared" si="1"/>
        <v>3</v>
      </c>
      <c r="AD22" s="34">
        <f t="shared" si="2"/>
        <v>0</v>
      </c>
      <c r="AE22" s="35">
        <f t="shared" si="3"/>
        <v>0</v>
      </c>
      <c r="AF22" s="36">
        <f t="shared" si="4"/>
        <v>1</v>
      </c>
      <c r="AG22" s="37">
        <f t="shared" si="7"/>
        <v>0</v>
      </c>
      <c r="AH22" s="37">
        <f t="shared" si="5"/>
        <v>0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str">
        <f t="shared" si="0"/>
        <v>28週</v>
      </c>
      <c r="C23" s="66">
        <f t="shared" si="8"/>
        <v>45847</v>
      </c>
      <c r="D23" s="67">
        <f t="shared" si="6"/>
        <v>45847</v>
      </c>
      <c r="E23" s="99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>
        <f t="shared" si="1"/>
        <v>4</v>
      </c>
      <c r="AD23" s="34">
        <f t="shared" si="2"/>
        <v>0</v>
      </c>
      <c r="AE23" s="35">
        <f t="shared" si="3"/>
        <v>0</v>
      </c>
      <c r="AF23" s="36">
        <f t="shared" si="4"/>
        <v>1</v>
      </c>
      <c r="AG23" s="37">
        <f t="shared" si="7"/>
        <v>0</v>
      </c>
      <c r="AH23" s="37">
        <f t="shared" si="5"/>
        <v>0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str">
        <f t="shared" si="0"/>
        <v>28週</v>
      </c>
      <c r="C24" s="66">
        <f t="shared" si="8"/>
        <v>45848</v>
      </c>
      <c r="D24" s="67">
        <f t="shared" si="6"/>
        <v>45848</v>
      </c>
      <c r="E24" s="99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>
        <f t="shared" si="1"/>
        <v>5</v>
      </c>
      <c r="AD24" s="34">
        <f t="shared" si="2"/>
        <v>0</v>
      </c>
      <c r="AE24" s="35">
        <f>IF(AC24=1,1,0)</f>
        <v>0</v>
      </c>
      <c r="AF24" s="36">
        <f t="shared" si="4"/>
        <v>1</v>
      </c>
      <c r="AG24" s="37">
        <f t="shared" si="7"/>
        <v>0</v>
      </c>
      <c r="AH24" s="37">
        <f t="shared" si="5"/>
        <v>0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str">
        <f t="shared" si="0"/>
        <v>28週</v>
      </c>
      <c r="C25" s="66">
        <f t="shared" si="8"/>
        <v>45849</v>
      </c>
      <c r="D25" s="67">
        <f t="shared" si="6"/>
        <v>45849</v>
      </c>
      <c r="E25" s="99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>
        <f t="shared" si="1"/>
        <v>6</v>
      </c>
      <c r="AD25" s="34">
        <f t="shared" si="2"/>
        <v>0</v>
      </c>
      <c r="AE25" s="35">
        <f t="shared" si="3"/>
        <v>0</v>
      </c>
      <c r="AF25" s="36">
        <f t="shared" si="4"/>
        <v>1</v>
      </c>
      <c r="AG25" s="37">
        <f t="shared" si="7"/>
        <v>0</v>
      </c>
      <c r="AH25" s="37">
        <f t="shared" si="5"/>
        <v>0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str">
        <f t="shared" si="0"/>
        <v>29週</v>
      </c>
      <c r="C26" s="66">
        <f t="shared" si="8"/>
        <v>45850</v>
      </c>
      <c r="D26" s="67">
        <f t="shared" si="6"/>
        <v>45850</v>
      </c>
      <c r="E26" s="99"/>
      <c r="F26" s="100"/>
      <c r="G26" s="101" t="s">
        <v>50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>
        <f t="shared" si="1"/>
        <v>7</v>
      </c>
      <c r="AD26" s="34">
        <f t="shared" si="2"/>
        <v>1</v>
      </c>
      <c r="AE26" s="35">
        <f t="shared" si="3"/>
        <v>0</v>
      </c>
      <c r="AF26" s="36">
        <f t="shared" si="4"/>
        <v>1</v>
      </c>
      <c r="AG26" s="37">
        <f>IF(AND(AD26=1,AF26=1),1,0)</f>
        <v>1</v>
      </c>
      <c r="AH26" s="37">
        <f t="shared" si="5"/>
        <v>0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str">
        <f t="shared" si="0"/>
        <v>29週</v>
      </c>
      <c r="C27" s="66">
        <f t="shared" si="8"/>
        <v>45851</v>
      </c>
      <c r="D27" s="67">
        <f t="shared" si="6"/>
        <v>45851</v>
      </c>
      <c r="E27" s="99" t="s">
        <v>0</v>
      </c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>
        <f t="shared" si="1"/>
        <v>1</v>
      </c>
      <c r="AD27" s="34">
        <f>IF(AC27=7,1,0)</f>
        <v>0</v>
      </c>
      <c r="AE27" s="35">
        <f t="shared" si="3"/>
        <v>1</v>
      </c>
      <c r="AF27" s="36">
        <f t="shared" si="4"/>
        <v>1</v>
      </c>
      <c r="AG27" s="37">
        <f t="shared" si="7"/>
        <v>0</v>
      </c>
      <c r="AH27" s="37">
        <f t="shared" si="5"/>
        <v>1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str">
        <f t="shared" si="0"/>
        <v>29週</v>
      </c>
      <c r="C28" s="66">
        <f t="shared" si="8"/>
        <v>45852</v>
      </c>
      <c r="D28" s="67">
        <f t="shared" si="6"/>
        <v>45852</v>
      </c>
      <c r="E28" s="99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>
        <f t="shared" si="1"/>
        <v>2</v>
      </c>
      <c r="AD28" s="34">
        <f t="shared" si="2"/>
        <v>0</v>
      </c>
      <c r="AE28" s="35">
        <f t="shared" si="3"/>
        <v>0</v>
      </c>
      <c r="AF28" s="36">
        <f t="shared" si="4"/>
        <v>1</v>
      </c>
      <c r="AG28" s="37">
        <f t="shared" si="7"/>
        <v>0</v>
      </c>
      <c r="AH28" s="37">
        <f t="shared" si="5"/>
        <v>0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str">
        <f t="shared" si="0"/>
        <v>29週</v>
      </c>
      <c r="C29" s="66">
        <f t="shared" si="8"/>
        <v>45853</v>
      </c>
      <c r="D29" s="67">
        <f t="shared" si="6"/>
        <v>45853</v>
      </c>
      <c r="E29" s="99"/>
      <c r="F29" s="100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>
        <f t="shared" si="1"/>
        <v>3</v>
      </c>
      <c r="AD29" s="34">
        <f t="shared" si="2"/>
        <v>0</v>
      </c>
      <c r="AE29" s="35">
        <f t="shared" si="3"/>
        <v>0</v>
      </c>
      <c r="AF29" s="36">
        <f t="shared" si="4"/>
        <v>1</v>
      </c>
      <c r="AG29" s="37">
        <f t="shared" si="7"/>
        <v>0</v>
      </c>
      <c r="AH29" s="37">
        <f t="shared" si="5"/>
        <v>0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str">
        <f t="shared" si="0"/>
        <v>29週</v>
      </c>
      <c r="C30" s="66">
        <f t="shared" si="8"/>
        <v>45854</v>
      </c>
      <c r="D30" s="67">
        <f t="shared" si="6"/>
        <v>45854</v>
      </c>
      <c r="E30" s="99" t="s">
        <v>0</v>
      </c>
      <c r="F30" s="100"/>
      <c r="G30" s="101" t="s">
        <v>54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>
        <f t="shared" si="1"/>
        <v>4</v>
      </c>
      <c r="AD30" s="34">
        <f t="shared" si="2"/>
        <v>0</v>
      </c>
      <c r="AE30" s="35">
        <f t="shared" si="3"/>
        <v>0</v>
      </c>
      <c r="AF30" s="36">
        <f t="shared" si="4"/>
        <v>1</v>
      </c>
      <c r="AG30" s="37">
        <f t="shared" si="7"/>
        <v>0</v>
      </c>
      <c r="AH30" s="37">
        <f t="shared" si="5"/>
        <v>0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str">
        <f t="shared" si="0"/>
        <v>29週</v>
      </c>
      <c r="C31" s="66">
        <f t="shared" si="8"/>
        <v>45855</v>
      </c>
      <c r="D31" s="67">
        <f t="shared" si="6"/>
        <v>45855</v>
      </c>
      <c r="E31" s="99"/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>
        <f t="shared" si="1"/>
        <v>5</v>
      </c>
      <c r="AD31" s="34">
        <f t="shared" si="2"/>
        <v>0</v>
      </c>
      <c r="AE31" s="35">
        <f t="shared" si="3"/>
        <v>0</v>
      </c>
      <c r="AF31" s="36">
        <f t="shared" si="4"/>
        <v>1</v>
      </c>
      <c r="AG31" s="37">
        <f t="shared" si="7"/>
        <v>0</v>
      </c>
      <c r="AH31" s="37">
        <f t="shared" si="5"/>
        <v>0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str">
        <f t="shared" si="0"/>
        <v>29週</v>
      </c>
      <c r="C32" s="66">
        <f t="shared" si="8"/>
        <v>45856</v>
      </c>
      <c r="D32" s="67">
        <f t="shared" si="6"/>
        <v>45856</v>
      </c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>
        <f t="shared" si="1"/>
        <v>6</v>
      </c>
      <c r="AD32" s="34">
        <f t="shared" si="2"/>
        <v>0</v>
      </c>
      <c r="AE32" s="35">
        <f t="shared" si="3"/>
        <v>0</v>
      </c>
      <c r="AF32" s="36">
        <f t="shared" si="4"/>
        <v>1</v>
      </c>
      <c r="AG32" s="37">
        <f t="shared" si="7"/>
        <v>0</v>
      </c>
      <c r="AH32" s="37">
        <f t="shared" si="5"/>
        <v>0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str">
        <f t="shared" si="0"/>
        <v>30週</v>
      </c>
      <c r="C33" s="66">
        <f t="shared" si="8"/>
        <v>45857</v>
      </c>
      <c r="D33" s="67">
        <f t="shared" si="6"/>
        <v>45857</v>
      </c>
      <c r="E33" s="99" t="s">
        <v>0</v>
      </c>
      <c r="F33" s="100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>
        <f t="shared" si="1"/>
        <v>7</v>
      </c>
      <c r="AD33" s="34">
        <f t="shared" si="2"/>
        <v>1</v>
      </c>
      <c r="AE33" s="35">
        <f t="shared" si="3"/>
        <v>0</v>
      </c>
      <c r="AF33" s="36">
        <f t="shared" si="4"/>
        <v>1</v>
      </c>
      <c r="AG33" s="37">
        <f t="shared" si="7"/>
        <v>1</v>
      </c>
      <c r="AH33" s="37">
        <f t="shared" si="5"/>
        <v>0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str">
        <f t="shared" si="0"/>
        <v>30週</v>
      </c>
      <c r="C34" s="66">
        <f t="shared" si="8"/>
        <v>45858</v>
      </c>
      <c r="D34" s="67">
        <f t="shared" si="6"/>
        <v>45858</v>
      </c>
      <c r="E34" s="99" t="s">
        <v>0</v>
      </c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>
        <f t="shared" si="1"/>
        <v>1</v>
      </c>
      <c r="AD34" s="34">
        <f t="shared" si="2"/>
        <v>0</v>
      </c>
      <c r="AE34" s="35">
        <f>IF(AC34=1,1,0)</f>
        <v>1</v>
      </c>
      <c r="AF34" s="36">
        <f t="shared" si="4"/>
        <v>1</v>
      </c>
      <c r="AG34" s="37">
        <f t="shared" si="7"/>
        <v>0</v>
      </c>
      <c r="AH34" s="37">
        <f t="shared" si="5"/>
        <v>1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str">
        <f t="shared" si="0"/>
        <v>30週</v>
      </c>
      <c r="C35" s="66">
        <f t="shared" si="8"/>
        <v>45859</v>
      </c>
      <c r="D35" s="67">
        <f t="shared" si="6"/>
        <v>45859</v>
      </c>
      <c r="E35" s="99"/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>
        <f t="shared" si="1"/>
        <v>2</v>
      </c>
      <c r="AD35" s="34">
        <f t="shared" si="2"/>
        <v>0</v>
      </c>
      <c r="AE35" s="35">
        <f t="shared" si="3"/>
        <v>0</v>
      </c>
      <c r="AF35" s="36">
        <f t="shared" si="4"/>
        <v>1</v>
      </c>
      <c r="AG35" s="37">
        <f t="shared" si="7"/>
        <v>0</v>
      </c>
      <c r="AH35" s="37">
        <f t="shared" si="5"/>
        <v>0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str">
        <f t="shared" si="0"/>
        <v>30週</v>
      </c>
      <c r="C36" s="66">
        <f t="shared" si="8"/>
        <v>45860</v>
      </c>
      <c r="D36" s="67">
        <f t="shared" si="6"/>
        <v>45860</v>
      </c>
      <c r="E36" s="99"/>
      <c r="F36" s="100"/>
      <c r="G36" s="101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>
        <f t="shared" si="1"/>
        <v>3</v>
      </c>
      <c r="AD36" s="34">
        <f t="shared" si="2"/>
        <v>0</v>
      </c>
      <c r="AE36" s="35">
        <f t="shared" si="3"/>
        <v>0</v>
      </c>
      <c r="AF36" s="36">
        <f t="shared" si="4"/>
        <v>1</v>
      </c>
      <c r="AG36" s="37">
        <f>IF(AND(AD36=1,AF36=1),1,0)</f>
        <v>0</v>
      </c>
      <c r="AH36" s="37">
        <f t="shared" si="5"/>
        <v>0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str">
        <f t="shared" si="0"/>
        <v>30週</v>
      </c>
      <c r="C37" s="66">
        <f t="shared" si="8"/>
        <v>45861</v>
      </c>
      <c r="D37" s="67">
        <f t="shared" si="6"/>
        <v>45861</v>
      </c>
      <c r="E37" s="99"/>
      <c r="F37" s="10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>
        <f t="shared" si="1"/>
        <v>4</v>
      </c>
      <c r="AD37" s="34">
        <f t="shared" si="2"/>
        <v>0</v>
      </c>
      <c r="AE37" s="35">
        <f t="shared" si="3"/>
        <v>0</v>
      </c>
      <c r="AF37" s="36">
        <f t="shared" si="4"/>
        <v>1</v>
      </c>
      <c r="AG37" s="37">
        <f t="shared" si="7"/>
        <v>0</v>
      </c>
      <c r="AH37" s="37">
        <f t="shared" si="5"/>
        <v>0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str">
        <f t="shared" si="0"/>
        <v>30週</v>
      </c>
      <c r="C38" s="66">
        <f t="shared" si="8"/>
        <v>45862</v>
      </c>
      <c r="D38" s="67">
        <f t="shared" si="6"/>
        <v>45862</v>
      </c>
      <c r="E38" s="99"/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>
        <f t="shared" si="1"/>
        <v>5</v>
      </c>
      <c r="AD38" s="34">
        <f t="shared" si="2"/>
        <v>0</v>
      </c>
      <c r="AE38" s="35">
        <f t="shared" si="3"/>
        <v>0</v>
      </c>
      <c r="AF38" s="36">
        <f t="shared" si="4"/>
        <v>1</v>
      </c>
      <c r="AG38" s="37">
        <f t="shared" si="7"/>
        <v>0</v>
      </c>
      <c r="AH38" s="37">
        <f t="shared" si="5"/>
        <v>0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str">
        <f t="shared" si="0"/>
        <v>30週</v>
      </c>
      <c r="C39" s="66">
        <f t="shared" si="8"/>
        <v>45863</v>
      </c>
      <c r="D39" s="67">
        <f t="shared" si="6"/>
        <v>45863</v>
      </c>
      <c r="E39" s="99"/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>
        <f t="shared" si="1"/>
        <v>6</v>
      </c>
      <c r="AD39" s="34">
        <f t="shared" si="2"/>
        <v>0</v>
      </c>
      <c r="AE39" s="35">
        <f t="shared" si="3"/>
        <v>0</v>
      </c>
      <c r="AF39" s="36">
        <f t="shared" si="4"/>
        <v>1</v>
      </c>
      <c r="AG39" s="37">
        <f t="shared" si="7"/>
        <v>0</v>
      </c>
      <c r="AH39" s="37">
        <f t="shared" si="5"/>
        <v>0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str">
        <f t="shared" si="0"/>
        <v>31週</v>
      </c>
      <c r="C40" s="66">
        <f t="shared" si="8"/>
        <v>45864</v>
      </c>
      <c r="D40" s="67">
        <f t="shared" si="6"/>
        <v>45864</v>
      </c>
      <c r="E40" s="99"/>
      <c r="F40" s="100"/>
      <c r="G40" s="101" t="s">
        <v>33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>
        <f t="shared" si="1"/>
        <v>7</v>
      </c>
      <c r="AD40" s="34">
        <f t="shared" si="2"/>
        <v>1</v>
      </c>
      <c r="AE40" s="35">
        <f t="shared" si="3"/>
        <v>0</v>
      </c>
      <c r="AF40" s="36">
        <f t="shared" si="4"/>
        <v>1</v>
      </c>
      <c r="AG40" s="37">
        <f>IF(AND(AD40=1,AF40=1),1,0)</f>
        <v>1</v>
      </c>
      <c r="AH40" s="37">
        <f t="shared" si="5"/>
        <v>0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str">
        <f t="shared" si="0"/>
        <v>31週</v>
      </c>
      <c r="C41" s="66">
        <f t="shared" si="8"/>
        <v>45865</v>
      </c>
      <c r="D41" s="67">
        <f t="shared" si="6"/>
        <v>45865</v>
      </c>
      <c r="E41" s="99" t="s">
        <v>0</v>
      </c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>
        <f t="shared" si="1"/>
        <v>1</v>
      </c>
      <c r="AD41" s="34">
        <f t="shared" si="2"/>
        <v>0</v>
      </c>
      <c r="AE41" s="35">
        <f t="shared" si="3"/>
        <v>1</v>
      </c>
      <c r="AF41" s="36">
        <f t="shared" si="4"/>
        <v>1</v>
      </c>
      <c r="AG41" s="37">
        <f>IF(AND(AD41=1,AF41=1),1,0)</f>
        <v>0</v>
      </c>
      <c r="AH41" s="37">
        <f>IF(AND(AE41=1,AF41=1),1,0)</f>
        <v>1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str">
        <f t="shared" si="0"/>
        <v>31週</v>
      </c>
      <c r="C42" s="66">
        <f t="shared" si="8"/>
        <v>45866</v>
      </c>
      <c r="D42" s="67">
        <f>IF(C42&lt;&gt;"",C42,"")</f>
        <v>45866</v>
      </c>
      <c r="E42" s="99"/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>
        <f>WEEKDAY(C42)</f>
        <v>2</v>
      </c>
      <c r="AD42" s="34">
        <f>IF(AC42=7,1,0)</f>
        <v>0</v>
      </c>
      <c r="AE42" s="35">
        <f t="shared" si="3"/>
        <v>0</v>
      </c>
      <c r="AF42" s="36">
        <f>IF(E42="*",0,1)</f>
        <v>1</v>
      </c>
      <c r="AG42" s="37">
        <f t="shared" si="7"/>
        <v>0</v>
      </c>
      <c r="AH42" s="37">
        <f t="shared" si="5"/>
        <v>0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str">
        <f>IF(C43="","",TEXT(WEEKNUM(C43,16), "0") &amp; "週")</f>
        <v>31週</v>
      </c>
      <c r="C43" s="66">
        <f>IF(C42="","",IF(DAY(C42+1)=1,"",C42+1))</f>
        <v>45867</v>
      </c>
      <c r="D43" s="67">
        <f>IF(C43&lt;&gt;"",C43,"")</f>
        <v>45867</v>
      </c>
      <c r="E43" s="99"/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>
        <f>IFERROR(WEEKDAY(C43),"--")</f>
        <v>3</v>
      </c>
      <c r="AD43" s="34">
        <f>IF(AC43=7,1,0)</f>
        <v>0</v>
      </c>
      <c r="AE43" s="35">
        <f t="shared" si="3"/>
        <v>0</v>
      </c>
      <c r="AF43" s="36">
        <f>IF(C43="","",(IF(E43="*",0,1)))</f>
        <v>1</v>
      </c>
      <c r="AG43" s="37">
        <f t="shared" si="7"/>
        <v>0</v>
      </c>
      <c r="AH43" s="37">
        <f t="shared" si="5"/>
        <v>0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str">
        <f>IF(C44="","",TEXT(WEEKNUM(C44,16), "0") &amp; "週")</f>
        <v>31週</v>
      </c>
      <c r="C44" s="66">
        <f>IF(C43="","",IF(DAY(C43+1)=1,"",C43+1))</f>
        <v>45868</v>
      </c>
      <c r="D44" s="67">
        <f t="shared" si="6"/>
        <v>45868</v>
      </c>
      <c r="E44" s="99"/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>
        <f>IFERROR(WEEKDAY(C44),"--")</f>
        <v>4</v>
      </c>
      <c r="AD44" s="34">
        <f>IF(AC44=7,1,0)</f>
        <v>0</v>
      </c>
      <c r="AE44" s="35">
        <f t="shared" si="3"/>
        <v>0</v>
      </c>
      <c r="AF44" s="36">
        <f>IF(C44="","",(IF(E44="*",0,1)))</f>
        <v>1</v>
      </c>
      <c r="AG44" s="37">
        <f t="shared" si="7"/>
        <v>0</v>
      </c>
      <c r="AH44" s="37">
        <f t="shared" si="5"/>
        <v>0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str">
        <f>IF(C45="","",TEXT(WEEKNUM(C45,16), "0") &amp; "週")</f>
        <v>31週</v>
      </c>
      <c r="C45" s="69">
        <f>IF(C44="","",IF(DAY(C44+1)=1,"",C44+1))</f>
        <v>45869</v>
      </c>
      <c r="D45" s="70">
        <f>IF(C45&lt;&gt;"",C45,"")</f>
        <v>45869</v>
      </c>
      <c r="E45" s="153"/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>
        <f>IFERROR(WEEKDAY(C45),"--")</f>
        <v>5</v>
      </c>
      <c r="AD45" s="38">
        <f>IF(AC45=7,1,0)</f>
        <v>0</v>
      </c>
      <c r="AE45" s="39">
        <f>IF(AC45=1,1,0)</f>
        <v>0</v>
      </c>
      <c r="AF45" s="36">
        <f>IF(C45="","",(IF(E45="*",0,1)))</f>
        <v>1</v>
      </c>
      <c r="AG45" s="37">
        <f>IF(AND(AD45=1,AF45=1),1,0)</f>
        <v>0</v>
      </c>
      <c r="AH45" s="37">
        <f t="shared" si="5"/>
        <v>0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7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4</v>
      </c>
      <c r="AH46" s="1">
        <f>COUNTIFS(AH15:AH45,1)</f>
        <v>4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31</v>
      </c>
      <c r="AG47" s="150">
        <f>SUM(AG46:AH46)</f>
        <v>8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>
        <f>IF(Q12=0,"",AF47)</f>
        <v>31</v>
      </c>
      <c r="C52" s="127"/>
      <c r="D52" s="128">
        <f>AG47</f>
        <v>8</v>
      </c>
      <c r="E52" s="129"/>
      <c r="F52" s="130">
        <f>IF(B52=0,"-",IF(B52="","",ROUNDDOWN(E46/B52,3)))</f>
        <v>0.22500000000000001</v>
      </c>
      <c r="G52" s="131"/>
      <c r="H52" s="76"/>
      <c r="I52" s="132" t="s">
        <v>22</v>
      </c>
      <c r="J52" s="133"/>
      <c r="K52" s="134"/>
      <c r="L52" s="135" t="s">
        <v>22</v>
      </c>
      <c r="M52" s="136"/>
      <c r="N52" s="136"/>
      <c r="O52" s="136" t="s">
        <v>38</v>
      </c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C12:F12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E16:F16"/>
    <mergeCell ref="G16:Q16"/>
    <mergeCell ref="E17:F17"/>
    <mergeCell ref="G17:Q17"/>
    <mergeCell ref="E18:F18"/>
    <mergeCell ref="G18:Q18"/>
    <mergeCell ref="AI13:AI14"/>
    <mergeCell ref="AJ13:AJ14"/>
    <mergeCell ref="AK13:AK14"/>
    <mergeCell ref="E22:F22"/>
    <mergeCell ref="G22:Q22"/>
    <mergeCell ref="E23:F23"/>
    <mergeCell ref="G23:Q23"/>
    <mergeCell ref="E24:F24"/>
    <mergeCell ref="G24:Q24"/>
    <mergeCell ref="E19:F19"/>
    <mergeCell ref="G19:Q19"/>
    <mergeCell ref="E20:F20"/>
    <mergeCell ref="G20:Q20"/>
    <mergeCell ref="E21:F21"/>
    <mergeCell ref="G21:Q21"/>
    <mergeCell ref="E28:F28"/>
    <mergeCell ref="G28:Q28"/>
    <mergeCell ref="E29:F29"/>
    <mergeCell ref="G29:Q29"/>
    <mergeCell ref="E30:F30"/>
    <mergeCell ref="G30:Q30"/>
    <mergeCell ref="E25:F25"/>
    <mergeCell ref="G25:Q25"/>
    <mergeCell ref="E26:F26"/>
    <mergeCell ref="G26:Q26"/>
    <mergeCell ref="E27:F27"/>
    <mergeCell ref="G27:Q27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B46:D46"/>
    <mergeCell ref="E46:F46"/>
    <mergeCell ref="B47:Q49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AJ52:AK5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</mergeCells>
  <phoneticPr fontId="1"/>
  <conditionalFormatting sqref="B15:B45">
    <cfRule type="expression" dxfId="44" priority="6">
      <formula>B14=B15</formula>
    </cfRule>
  </conditionalFormatting>
  <conditionalFormatting sqref="B15:F45">
    <cfRule type="expression" dxfId="43" priority="7">
      <formula>WEEKDAY($C15)=6</formula>
    </cfRule>
  </conditionalFormatting>
  <conditionalFormatting sqref="C15:F45">
    <cfRule type="expression" dxfId="42" priority="11">
      <formula>WEEKDAY($C15)=1</formula>
    </cfRule>
    <cfRule type="expression" dxfId="41" priority="12">
      <formula>WEEKDAY($C15)=7</formula>
    </cfRule>
  </conditionalFormatting>
  <conditionalFormatting sqref="G15:Q44">
    <cfRule type="expression" dxfId="40" priority="8">
      <formula>WEEKDAY($C15)=6</formula>
    </cfRule>
  </conditionalFormatting>
  <conditionalFormatting sqref="I52">
    <cfRule type="cellIs" dxfId="39" priority="2" operator="equal">
      <formula>"未達成"</formula>
    </cfRule>
  </conditionalFormatting>
  <conditionalFormatting sqref="L52">
    <cfRule type="cellIs" dxfId="38" priority="3" operator="equal">
      <formula>"未達成"</formula>
    </cfRule>
  </conditionalFormatting>
  <conditionalFormatting sqref="O52">
    <cfRule type="cellIs" dxfId="37" priority="1" operator="equal">
      <formula>"未達成"</formula>
    </cfRule>
  </conditionalFormatting>
  <conditionalFormatting sqref="R52">
    <cfRule type="containsText" dxfId="36" priority="4" operator="containsText" text="施工条件より未実施">
      <formula>NOT(ISERROR(SEARCH("施工条件より未実施",R52)))</formula>
    </cfRule>
    <cfRule type="containsText" dxfId="35" priority="5" operator="containsText" text="未達成">
      <formula>NOT(ISERROR(SEARCH("未達成",R52)))</formula>
    </cfRule>
  </conditionalFormatting>
  <conditionalFormatting sqref="AB15:AC15 AC16:AC45">
    <cfRule type="expression" dxfId="34" priority="9">
      <formula>WEEKDAY($C15)=1</formula>
    </cfRule>
    <cfRule type="expression" dxfId="33" priority="10">
      <formula>WEEKDAY($C15)=7</formula>
    </cfRule>
  </conditionalFormatting>
  <conditionalFormatting sqref="AC10">
    <cfRule type="expression" dxfId="32" priority="13">
      <formula>WEEKDAY($B10)=6</formula>
    </cfRule>
  </conditionalFormatting>
  <conditionalFormatting sqref="AD11">
    <cfRule type="expression" dxfId="31" priority="14">
      <formula>WEEKDAY($B11)=1</formula>
    </cfRule>
    <cfRule type="expression" dxfId="30" priority="15">
      <formula>WEEKDAY($B11)=7</formula>
    </cfRule>
  </conditionalFormatting>
  <dataValidations count="3">
    <dataValidation type="list" allowBlank="1" showInputMessage="1" showErrorMessage="1" sqref="E15:F45" xr:uid="{83A015B3-1F68-44E3-8312-0234F8493A73}">
      <formula1>$AB$53:$AB$55</formula1>
    </dataValidation>
    <dataValidation type="list" allowBlank="1" showInputMessage="1" showErrorMessage="1" sqref="O52:Q52" xr:uid="{F2F63094-825F-4D05-9388-4817B00C5D89}">
      <formula1>$AD$53:$AD$55</formula1>
    </dataValidation>
    <dataValidation type="list" allowBlank="1" showInputMessage="1" showErrorMessage="1" sqref="I52 L52" xr:uid="{2C4A6073-7EFC-4CE8-96CB-E8B6258CA801}">
      <formula1>$AC$53:$AC$55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8A41-1DC4-41CF-B718-68D9AD025FE8}">
  <sheetPr>
    <tabColor rgb="FFD1F18B"/>
    <pageSetUpPr fitToPage="1"/>
  </sheetPr>
  <dimension ref="A1:HW91"/>
  <sheetViews>
    <sheetView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57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43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31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44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>
        <f>DATE(P12,Q12,1)</f>
        <v>45870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>
        <v>2025</v>
      </c>
      <c r="Q12" s="41">
        <v>8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str">
        <f>TEXT(WEEKNUM(C15,16), "0") &amp; "週"</f>
        <v>31週</v>
      </c>
      <c r="C15" s="63">
        <f>DATE($P$12,$Q$12,1)</f>
        <v>45870</v>
      </c>
      <c r="D15" s="64">
        <f>IF(C15&lt;&gt;"",C15,"")</f>
        <v>45870</v>
      </c>
      <c r="E15" s="107" t="s">
        <v>0</v>
      </c>
      <c r="F15" s="108"/>
      <c r="G15" s="109" t="s">
        <v>55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>
        <f>WEEKDAY(C15)</f>
        <v>6</v>
      </c>
      <c r="AD15" s="34">
        <f>IF(AC15=7,1,0)</f>
        <v>0</v>
      </c>
      <c r="AE15" s="35">
        <f>IF(AC15=1,1,0)</f>
        <v>0</v>
      </c>
      <c r="AF15" s="36">
        <f>IF(E15="*",0,1)</f>
        <v>1</v>
      </c>
      <c r="AG15" s="37">
        <f>IF(AND(AD15=1,AF15=1),1,0)</f>
        <v>0</v>
      </c>
      <c r="AH15" s="37">
        <f>IF(AND(AE15=1,AF15=1),1,0)</f>
        <v>0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str">
        <f t="shared" ref="B16:B42" si="0">TEXT(WEEKNUM(C16,16), "0") &amp; "週"</f>
        <v>32週</v>
      </c>
      <c r="C16" s="66">
        <f>C15+1</f>
        <v>45871</v>
      </c>
      <c r="D16" s="67">
        <f>IF(C16&lt;&gt;"",C16,"")</f>
        <v>45871</v>
      </c>
      <c r="E16" s="99" t="s">
        <v>0</v>
      </c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>
        <f t="shared" ref="AC16:AC41" si="1">WEEKDAY(C16)</f>
        <v>7</v>
      </c>
      <c r="AD16" s="34">
        <f t="shared" ref="AD16:AD41" si="2">IF(AC16=7,1,0)</f>
        <v>1</v>
      </c>
      <c r="AE16" s="35">
        <f t="shared" ref="AE16:AE44" si="3">IF(AC16=1,1,0)</f>
        <v>0</v>
      </c>
      <c r="AF16" s="36">
        <f t="shared" ref="AF16:AF41" si="4">IF(E16="*",0,1)</f>
        <v>1</v>
      </c>
      <c r="AG16" s="37">
        <f>IF(AND(AD16=1,AF16=1),1,0)</f>
        <v>1</v>
      </c>
      <c r="AH16" s="37">
        <f t="shared" ref="AH16:AH45" si="5">IF(AND(AE16=1,AF16=1),1,0)</f>
        <v>0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str">
        <f t="shared" si="0"/>
        <v>32週</v>
      </c>
      <c r="C17" s="66">
        <f>C16+1</f>
        <v>45872</v>
      </c>
      <c r="D17" s="67">
        <f t="shared" ref="D17:D44" si="6">IF(C17&lt;&gt;"",C17,"")</f>
        <v>45872</v>
      </c>
      <c r="E17" s="99" t="s">
        <v>0</v>
      </c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>
        <f t="shared" si="1"/>
        <v>1</v>
      </c>
      <c r="AD17" s="34">
        <f t="shared" si="2"/>
        <v>0</v>
      </c>
      <c r="AE17" s="35">
        <f t="shared" si="3"/>
        <v>1</v>
      </c>
      <c r="AF17" s="36">
        <f t="shared" si="4"/>
        <v>1</v>
      </c>
      <c r="AG17" s="37">
        <f t="shared" ref="AG17:AG44" si="7">IF(AND(AD17=1,AF17=1),1,0)</f>
        <v>0</v>
      </c>
      <c r="AH17" s="37">
        <f t="shared" si="5"/>
        <v>1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str">
        <f t="shared" si="0"/>
        <v>32週</v>
      </c>
      <c r="C18" s="66">
        <f t="shared" ref="C18:C42" si="8">C17+1</f>
        <v>45873</v>
      </c>
      <c r="D18" s="67">
        <f t="shared" si="6"/>
        <v>45873</v>
      </c>
      <c r="E18" s="99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>
        <f t="shared" si="1"/>
        <v>2</v>
      </c>
      <c r="AD18" s="34">
        <f t="shared" si="2"/>
        <v>0</v>
      </c>
      <c r="AE18" s="35">
        <f t="shared" si="3"/>
        <v>0</v>
      </c>
      <c r="AF18" s="36">
        <f t="shared" si="4"/>
        <v>1</v>
      </c>
      <c r="AG18" s="37">
        <f t="shared" si="7"/>
        <v>0</v>
      </c>
      <c r="AH18" s="37">
        <f t="shared" si="5"/>
        <v>0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str">
        <f t="shared" si="0"/>
        <v>32週</v>
      </c>
      <c r="C19" s="66">
        <f>C18+1</f>
        <v>45874</v>
      </c>
      <c r="D19" s="67">
        <f t="shared" si="6"/>
        <v>45874</v>
      </c>
      <c r="E19" s="99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>
        <f t="shared" si="1"/>
        <v>3</v>
      </c>
      <c r="AD19" s="34">
        <f>IF(AC19=7,1,0)</f>
        <v>0</v>
      </c>
      <c r="AE19" s="35">
        <f t="shared" si="3"/>
        <v>0</v>
      </c>
      <c r="AF19" s="36">
        <f t="shared" si="4"/>
        <v>1</v>
      </c>
      <c r="AG19" s="37">
        <f t="shared" si="7"/>
        <v>0</v>
      </c>
      <c r="AH19" s="37">
        <f t="shared" si="5"/>
        <v>0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str">
        <f t="shared" si="0"/>
        <v>32週</v>
      </c>
      <c r="C20" s="66">
        <f t="shared" si="8"/>
        <v>45875</v>
      </c>
      <c r="D20" s="67">
        <f t="shared" si="6"/>
        <v>45875</v>
      </c>
      <c r="E20" s="99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>
        <f t="shared" si="1"/>
        <v>4</v>
      </c>
      <c r="AD20" s="34">
        <f>IF(AC20=7,1,0)</f>
        <v>0</v>
      </c>
      <c r="AE20" s="35">
        <f t="shared" si="3"/>
        <v>0</v>
      </c>
      <c r="AF20" s="36">
        <f t="shared" si="4"/>
        <v>1</v>
      </c>
      <c r="AG20" s="37">
        <f t="shared" si="7"/>
        <v>0</v>
      </c>
      <c r="AH20" s="37">
        <f t="shared" si="5"/>
        <v>0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str">
        <f t="shared" si="0"/>
        <v>32週</v>
      </c>
      <c r="C21" s="66">
        <f t="shared" si="8"/>
        <v>45876</v>
      </c>
      <c r="D21" s="67">
        <f t="shared" si="6"/>
        <v>45876</v>
      </c>
      <c r="E21" s="99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>
        <f t="shared" si="1"/>
        <v>5</v>
      </c>
      <c r="AD21" s="34">
        <f t="shared" si="2"/>
        <v>0</v>
      </c>
      <c r="AE21" s="35">
        <f t="shared" si="3"/>
        <v>0</v>
      </c>
      <c r="AF21" s="36">
        <f t="shared" si="4"/>
        <v>1</v>
      </c>
      <c r="AG21" s="37">
        <f t="shared" si="7"/>
        <v>0</v>
      </c>
      <c r="AH21" s="37">
        <f t="shared" si="5"/>
        <v>0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str">
        <f t="shared" si="0"/>
        <v>32週</v>
      </c>
      <c r="C22" s="66">
        <f t="shared" si="8"/>
        <v>45877</v>
      </c>
      <c r="D22" s="67">
        <f t="shared" si="6"/>
        <v>45877</v>
      </c>
      <c r="E22" s="99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>
        <f t="shared" si="1"/>
        <v>6</v>
      </c>
      <c r="AD22" s="34">
        <f t="shared" si="2"/>
        <v>0</v>
      </c>
      <c r="AE22" s="35">
        <f t="shared" si="3"/>
        <v>0</v>
      </c>
      <c r="AF22" s="36">
        <f t="shared" si="4"/>
        <v>1</v>
      </c>
      <c r="AG22" s="37">
        <f t="shared" si="7"/>
        <v>0</v>
      </c>
      <c r="AH22" s="37">
        <f t="shared" si="5"/>
        <v>0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str">
        <f t="shared" si="0"/>
        <v>33週</v>
      </c>
      <c r="C23" s="66">
        <f t="shared" si="8"/>
        <v>45878</v>
      </c>
      <c r="D23" s="67">
        <f t="shared" si="6"/>
        <v>45878</v>
      </c>
      <c r="E23" s="99" t="s">
        <v>0</v>
      </c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>
        <f t="shared" si="1"/>
        <v>7</v>
      </c>
      <c r="AD23" s="34">
        <f t="shared" si="2"/>
        <v>1</v>
      </c>
      <c r="AE23" s="35">
        <f t="shared" si="3"/>
        <v>0</v>
      </c>
      <c r="AF23" s="36">
        <f t="shared" si="4"/>
        <v>1</v>
      </c>
      <c r="AG23" s="37">
        <f t="shared" si="7"/>
        <v>1</v>
      </c>
      <c r="AH23" s="37">
        <f t="shared" si="5"/>
        <v>0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str">
        <f t="shared" si="0"/>
        <v>33週</v>
      </c>
      <c r="C24" s="66">
        <f t="shared" si="8"/>
        <v>45879</v>
      </c>
      <c r="D24" s="67">
        <f t="shared" si="6"/>
        <v>45879</v>
      </c>
      <c r="E24" s="99" t="s">
        <v>0</v>
      </c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>
        <f t="shared" si="1"/>
        <v>1</v>
      </c>
      <c r="AD24" s="34">
        <f t="shared" si="2"/>
        <v>0</v>
      </c>
      <c r="AE24" s="35">
        <f>IF(AC24=1,1,0)</f>
        <v>1</v>
      </c>
      <c r="AF24" s="36">
        <f t="shared" si="4"/>
        <v>1</v>
      </c>
      <c r="AG24" s="37">
        <f t="shared" si="7"/>
        <v>0</v>
      </c>
      <c r="AH24" s="37">
        <f t="shared" si="5"/>
        <v>1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str">
        <f t="shared" si="0"/>
        <v>33週</v>
      </c>
      <c r="C25" s="66">
        <f t="shared" si="8"/>
        <v>45880</v>
      </c>
      <c r="D25" s="67">
        <f t="shared" si="6"/>
        <v>45880</v>
      </c>
      <c r="E25" s="99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>
        <f t="shared" si="1"/>
        <v>2</v>
      </c>
      <c r="AD25" s="34">
        <f t="shared" si="2"/>
        <v>0</v>
      </c>
      <c r="AE25" s="35">
        <f t="shared" si="3"/>
        <v>0</v>
      </c>
      <c r="AF25" s="36">
        <f t="shared" si="4"/>
        <v>1</v>
      </c>
      <c r="AG25" s="37">
        <f t="shared" si="7"/>
        <v>0</v>
      </c>
      <c r="AH25" s="37">
        <f t="shared" si="5"/>
        <v>0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str">
        <f t="shared" si="0"/>
        <v>33週</v>
      </c>
      <c r="C26" s="66">
        <f t="shared" si="8"/>
        <v>45881</v>
      </c>
      <c r="D26" s="67">
        <f t="shared" si="6"/>
        <v>45881</v>
      </c>
      <c r="E26" s="99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>
        <f t="shared" si="1"/>
        <v>3</v>
      </c>
      <c r="AD26" s="34">
        <f t="shared" si="2"/>
        <v>0</v>
      </c>
      <c r="AE26" s="35">
        <f t="shared" si="3"/>
        <v>0</v>
      </c>
      <c r="AF26" s="36">
        <f t="shared" si="4"/>
        <v>1</v>
      </c>
      <c r="AG26" s="37">
        <f>IF(AND(AD26=1,AF26=1),1,0)</f>
        <v>0</v>
      </c>
      <c r="AH26" s="37">
        <f t="shared" si="5"/>
        <v>0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str">
        <f t="shared" si="0"/>
        <v>33週</v>
      </c>
      <c r="C27" s="66">
        <f t="shared" si="8"/>
        <v>45882</v>
      </c>
      <c r="D27" s="67">
        <f t="shared" si="6"/>
        <v>45882</v>
      </c>
      <c r="E27" s="99" t="s">
        <v>24</v>
      </c>
      <c r="F27" s="100"/>
      <c r="G27" s="101" t="s">
        <v>25</v>
      </c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>
        <f t="shared" si="1"/>
        <v>4</v>
      </c>
      <c r="AD27" s="34">
        <f>IF(AC27=7,1,0)</f>
        <v>0</v>
      </c>
      <c r="AE27" s="35">
        <f t="shared" si="3"/>
        <v>0</v>
      </c>
      <c r="AF27" s="36">
        <f t="shared" si="4"/>
        <v>0</v>
      </c>
      <c r="AG27" s="37">
        <f t="shared" si="7"/>
        <v>0</v>
      </c>
      <c r="AH27" s="37">
        <f t="shared" si="5"/>
        <v>0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str">
        <f t="shared" si="0"/>
        <v>33週</v>
      </c>
      <c r="C28" s="66">
        <f t="shared" si="8"/>
        <v>45883</v>
      </c>
      <c r="D28" s="67">
        <f t="shared" si="6"/>
        <v>45883</v>
      </c>
      <c r="E28" s="99" t="s">
        <v>24</v>
      </c>
      <c r="F28" s="100"/>
      <c r="G28" s="101" t="s">
        <v>25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>
        <f t="shared" si="1"/>
        <v>5</v>
      </c>
      <c r="AD28" s="34">
        <f t="shared" si="2"/>
        <v>0</v>
      </c>
      <c r="AE28" s="35">
        <f t="shared" si="3"/>
        <v>0</v>
      </c>
      <c r="AF28" s="36">
        <f t="shared" si="4"/>
        <v>0</v>
      </c>
      <c r="AG28" s="37">
        <f t="shared" si="7"/>
        <v>0</v>
      </c>
      <c r="AH28" s="37">
        <f t="shared" si="5"/>
        <v>0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str">
        <f t="shared" si="0"/>
        <v>33週</v>
      </c>
      <c r="C29" s="66">
        <f t="shared" si="8"/>
        <v>45884</v>
      </c>
      <c r="D29" s="67">
        <f t="shared" si="6"/>
        <v>45884</v>
      </c>
      <c r="E29" s="99" t="s">
        <v>24</v>
      </c>
      <c r="F29" s="100"/>
      <c r="G29" s="101" t="s">
        <v>25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>
        <f t="shared" si="1"/>
        <v>6</v>
      </c>
      <c r="AD29" s="34">
        <f t="shared" si="2"/>
        <v>0</v>
      </c>
      <c r="AE29" s="35">
        <f t="shared" si="3"/>
        <v>0</v>
      </c>
      <c r="AF29" s="36">
        <f t="shared" si="4"/>
        <v>0</v>
      </c>
      <c r="AG29" s="37">
        <f t="shared" si="7"/>
        <v>0</v>
      </c>
      <c r="AH29" s="37">
        <f t="shared" si="5"/>
        <v>0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str">
        <f t="shared" si="0"/>
        <v>34週</v>
      </c>
      <c r="C30" s="66">
        <f t="shared" si="8"/>
        <v>45885</v>
      </c>
      <c r="D30" s="67">
        <f t="shared" si="6"/>
        <v>45885</v>
      </c>
      <c r="E30" s="99" t="s">
        <v>0</v>
      </c>
      <c r="F30" s="100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>
        <f t="shared" si="1"/>
        <v>7</v>
      </c>
      <c r="AD30" s="34">
        <f t="shared" si="2"/>
        <v>1</v>
      </c>
      <c r="AE30" s="35">
        <f t="shared" si="3"/>
        <v>0</v>
      </c>
      <c r="AF30" s="36">
        <f t="shared" si="4"/>
        <v>1</v>
      </c>
      <c r="AG30" s="37">
        <f t="shared" si="7"/>
        <v>1</v>
      </c>
      <c r="AH30" s="37">
        <f t="shared" si="5"/>
        <v>0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str">
        <f t="shared" si="0"/>
        <v>34週</v>
      </c>
      <c r="C31" s="66">
        <f t="shared" si="8"/>
        <v>45886</v>
      </c>
      <c r="D31" s="67">
        <f t="shared" si="6"/>
        <v>45886</v>
      </c>
      <c r="E31" s="99" t="s">
        <v>0</v>
      </c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>
        <f t="shared" si="1"/>
        <v>1</v>
      </c>
      <c r="AD31" s="34">
        <f t="shared" si="2"/>
        <v>0</v>
      </c>
      <c r="AE31" s="35">
        <f t="shared" si="3"/>
        <v>1</v>
      </c>
      <c r="AF31" s="36">
        <f t="shared" si="4"/>
        <v>1</v>
      </c>
      <c r="AG31" s="37">
        <f t="shared" si="7"/>
        <v>0</v>
      </c>
      <c r="AH31" s="37">
        <f t="shared" si="5"/>
        <v>1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str">
        <f t="shared" si="0"/>
        <v>34週</v>
      </c>
      <c r="C32" s="66">
        <f t="shared" si="8"/>
        <v>45887</v>
      </c>
      <c r="D32" s="67">
        <f t="shared" si="6"/>
        <v>45887</v>
      </c>
      <c r="E32" s="99"/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>
        <f t="shared" si="1"/>
        <v>2</v>
      </c>
      <c r="AD32" s="34">
        <f t="shared" si="2"/>
        <v>0</v>
      </c>
      <c r="AE32" s="35">
        <f t="shared" si="3"/>
        <v>0</v>
      </c>
      <c r="AF32" s="36">
        <f t="shared" si="4"/>
        <v>1</v>
      </c>
      <c r="AG32" s="37">
        <f t="shared" si="7"/>
        <v>0</v>
      </c>
      <c r="AH32" s="37">
        <f t="shared" si="5"/>
        <v>0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str">
        <f t="shared" si="0"/>
        <v>34週</v>
      </c>
      <c r="C33" s="66">
        <f t="shared" si="8"/>
        <v>45888</v>
      </c>
      <c r="D33" s="67">
        <f t="shared" si="6"/>
        <v>45888</v>
      </c>
      <c r="E33" s="99"/>
      <c r="F33" s="100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>
        <f t="shared" si="1"/>
        <v>3</v>
      </c>
      <c r="AD33" s="34">
        <f t="shared" si="2"/>
        <v>0</v>
      </c>
      <c r="AE33" s="35">
        <f t="shared" si="3"/>
        <v>0</v>
      </c>
      <c r="AF33" s="36">
        <f t="shared" si="4"/>
        <v>1</v>
      </c>
      <c r="AG33" s="37">
        <f t="shared" si="7"/>
        <v>0</v>
      </c>
      <c r="AH33" s="37">
        <f t="shared" si="5"/>
        <v>0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str">
        <f t="shared" si="0"/>
        <v>34週</v>
      </c>
      <c r="C34" s="66">
        <f t="shared" si="8"/>
        <v>45889</v>
      </c>
      <c r="D34" s="67">
        <f t="shared" si="6"/>
        <v>45889</v>
      </c>
      <c r="E34" s="99"/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>
        <f t="shared" si="1"/>
        <v>4</v>
      </c>
      <c r="AD34" s="34">
        <f t="shared" si="2"/>
        <v>0</v>
      </c>
      <c r="AE34" s="35">
        <f>IF(AC34=1,1,0)</f>
        <v>0</v>
      </c>
      <c r="AF34" s="36">
        <f t="shared" si="4"/>
        <v>1</v>
      </c>
      <c r="AG34" s="37">
        <f t="shared" si="7"/>
        <v>0</v>
      </c>
      <c r="AH34" s="37">
        <f t="shared" si="5"/>
        <v>0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str">
        <f t="shared" si="0"/>
        <v>34週</v>
      </c>
      <c r="C35" s="66">
        <f t="shared" si="8"/>
        <v>45890</v>
      </c>
      <c r="D35" s="67">
        <f t="shared" si="6"/>
        <v>45890</v>
      </c>
      <c r="E35" s="99"/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>
        <f t="shared" si="1"/>
        <v>5</v>
      </c>
      <c r="AD35" s="34">
        <f t="shared" si="2"/>
        <v>0</v>
      </c>
      <c r="AE35" s="35">
        <f t="shared" si="3"/>
        <v>0</v>
      </c>
      <c r="AF35" s="36">
        <f t="shared" si="4"/>
        <v>1</v>
      </c>
      <c r="AG35" s="37">
        <f t="shared" si="7"/>
        <v>0</v>
      </c>
      <c r="AH35" s="37">
        <f t="shared" si="5"/>
        <v>0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str">
        <f t="shared" si="0"/>
        <v>34週</v>
      </c>
      <c r="C36" s="66">
        <f t="shared" si="8"/>
        <v>45891</v>
      </c>
      <c r="D36" s="67">
        <f t="shared" si="6"/>
        <v>45891</v>
      </c>
      <c r="E36" s="99" t="s">
        <v>0</v>
      </c>
      <c r="F36" s="100"/>
      <c r="G36" s="101" t="s">
        <v>56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>
        <f t="shared" si="1"/>
        <v>6</v>
      </c>
      <c r="AD36" s="34">
        <f t="shared" si="2"/>
        <v>0</v>
      </c>
      <c r="AE36" s="35">
        <f t="shared" si="3"/>
        <v>0</v>
      </c>
      <c r="AF36" s="36">
        <f t="shared" si="4"/>
        <v>1</v>
      </c>
      <c r="AG36" s="37">
        <f>IF(AND(AD36=1,AF36=1),1,0)</f>
        <v>0</v>
      </c>
      <c r="AH36" s="37">
        <f t="shared" si="5"/>
        <v>0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str">
        <f t="shared" si="0"/>
        <v>35週</v>
      </c>
      <c r="C37" s="66">
        <f t="shared" si="8"/>
        <v>45892</v>
      </c>
      <c r="D37" s="67">
        <f t="shared" si="6"/>
        <v>45892</v>
      </c>
      <c r="E37" s="99" t="s">
        <v>24</v>
      </c>
      <c r="F37" s="100"/>
      <c r="G37" s="101" t="s">
        <v>45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>
        <f t="shared" si="1"/>
        <v>7</v>
      </c>
      <c r="AD37" s="34">
        <f t="shared" si="2"/>
        <v>1</v>
      </c>
      <c r="AE37" s="35">
        <f t="shared" si="3"/>
        <v>0</v>
      </c>
      <c r="AF37" s="36">
        <f t="shared" si="4"/>
        <v>0</v>
      </c>
      <c r="AG37" s="37">
        <f t="shared" si="7"/>
        <v>0</v>
      </c>
      <c r="AH37" s="37">
        <f t="shared" si="5"/>
        <v>0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str">
        <f t="shared" si="0"/>
        <v>35週</v>
      </c>
      <c r="C38" s="66">
        <f t="shared" si="8"/>
        <v>45893</v>
      </c>
      <c r="D38" s="67">
        <f t="shared" si="6"/>
        <v>45893</v>
      </c>
      <c r="E38" s="99" t="s">
        <v>0</v>
      </c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>
        <f t="shared" si="1"/>
        <v>1</v>
      </c>
      <c r="AD38" s="34">
        <f t="shared" si="2"/>
        <v>0</v>
      </c>
      <c r="AE38" s="35">
        <f t="shared" si="3"/>
        <v>1</v>
      </c>
      <c r="AF38" s="36">
        <f t="shared" si="4"/>
        <v>1</v>
      </c>
      <c r="AG38" s="37">
        <f t="shared" si="7"/>
        <v>0</v>
      </c>
      <c r="AH38" s="37">
        <f t="shared" si="5"/>
        <v>1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str">
        <f t="shared" si="0"/>
        <v>35週</v>
      </c>
      <c r="C39" s="66">
        <f t="shared" si="8"/>
        <v>45894</v>
      </c>
      <c r="D39" s="67">
        <f t="shared" si="6"/>
        <v>45894</v>
      </c>
      <c r="E39" s="99"/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>
        <f t="shared" si="1"/>
        <v>2</v>
      </c>
      <c r="AD39" s="34">
        <f t="shared" si="2"/>
        <v>0</v>
      </c>
      <c r="AE39" s="35">
        <f t="shared" si="3"/>
        <v>0</v>
      </c>
      <c r="AF39" s="36">
        <f t="shared" si="4"/>
        <v>1</v>
      </c>
      <c r="AG39" s="37">
        <f t="shared" si="7"/>
        <v>0</v>
      </c>
      <c r="AH39" s="37">
        <f t="shared" si="5"/>
        <v>0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str">
        <f t="shared" si="0"/>
        <v>35週</v>
      </c>
      <c r="C40" s="66">
        <f t="shared" si="8"/>
        <v>45895</v>
      </c>
      <c r="D40" s="67">
        <f t="shared" si="6"/>
        <v>45895</v>
      </c>
      <c r="E40" s="99"/>
      <c r="F40" s="100"/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>
        <f t="shared" si="1"/>
        <v>3</v>
      </c>
      <c r="AD40" s="34">
        <f t="shared" si="2"/>
        <v>0</v>
      </c>
      <c r="AE40" s="35">
        <f t="shared" si="3"/>
        <v>0</v>
      </c>
      <c r="AF40" s="36">
        <f t="shared" si="4"/>
        <v>1</v>
      </c>
      <c r="AG40" s="37">
        <f>IF(AND(AD40=1,AF40=1),1,0)</f>
        <v>0</v>
      </c>
      <c r="AH40" s="37">
        <f t="shared" si="5"/>
        <v>0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str">
        <f t="shared" si="0"/>
        <v>35週</v>
      </c>
      <c r="C41" s="66">
        <f t="shared" si="8"/>
        <v>45896</v>
      </c>
      <c r="D41" s="67">
        <f t="shared" si="6"/>
        <v>45896</v>
      </c>
      <c r="E41" s="99"/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>
        <f t="shared" si="1"/>
        <v>4</v>
      </c>
      <c r="AD41" s="34">
        <f t="shared" si="2"/>
        <v>0</v>
      </c>
      <c r="AE41" s="35">
        <f t="shared" si="3"/>
        <v>0</v>
      </c>
      <c r="AF41" s="36">
        <f t="shared" si="4"/>
        <v>1</v>
      </c>
      <c r="AG41" s="37">
        <f>IF(AND(AD41=1,AF41=1),1,0)</f>
        <v>0</v>
      </c>
      <c r="AH41" s="37">
        <f>IF(AND(AE41=1,AF41=1),1,0)</f>
        <v>0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str">
        <f t="shared" si="0"/>
        <v>35週</v>
      </c>
      <c r="C42" s="66">
        <f t="shared" si="8"/>
        <v>45897</v>
      </c>
      <c r="D42" s="67">
        <f>IF(C42&lt;&gt;"",C42,"")</f>
        <v>45897</v>
      </c>
      <c r="E42" s="99"/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>
        <f>WEEKDAY(C42)</f>
        <v>5</v>
      </c>
      <c r="AD42" s="34">
        <f>IF(AC42=7,1,0)</f>
        <v>0</v>
      </c>
      <c r="AE42" s="35">
        <f t="shared" si="3"/>
        <v>0</v>
      </c>
      <c r="AF42" s="36">
        <f>IF(E42="*",0,1)</f>
        <v>1</v>
      </c>
      <c r="AG42" s="37">
        <f t="shared" si="7"/>
        <v>0</v>
      </c>
      <c r="AH42" s="37">
        <f t="shared" si="5"/>
        <v>0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str">
        <f>IF(C43="","",TEXT(WEEKNUM(C43,16), "0") &amp; "週")</f>
        <v>35週</v>
      </c>
      <c r="C43" s="66">
        <f>IF(C42="","",IF(DAY(C42+1)=1,"",C42+1))</f>
        <v>45898</v>
      </c>
      <c r="D43" s="67">
        <f>IF(C43&lt;&gt;"",C43,"")</f>
        <v>45898</v>
      </c>
      <c r="E43" s="99"/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>
        <f>IFERROR(WEEKDAY(C43),"--")</f>
        <v>6</v>
      </c>
      <c r="AD43" s="34">
        <f>IF(AC43=7,1,0)</f>
        <v>0</v>
      </c>
      <c r="AE43" s="35">
        <f t="shared" si="3"/>
        <v>0</v>
      </c>
      <c r="AF43" s="36">
        <f>IF(C43="","",(IF(E43="*",0,1)))</f>
        <v>1</v>
      </c>
      <c r="AG43" s="37">
        <f t="shared" si="7"/>
        <v>0</v>
      </c>
      <c r="AH43" s="37">
        <f t="shared" si="5"/>
        <v>0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str">
        <f>IF(C44="","",TEXT(WEEKNUM(C44,16), "0") &amp; "週")</f>
        <v>36週</v>
      </c>
      <c r="C44" s="66">
        <f>IF(C43="","",IF(DAY(C43+1)=1,"",C43+1))</f>
        <v>45899</v>
      </c>
      <c r="D44" s="67">
        <f t="shared" si="6"/>
        <v>45899</v>
      </c>
      <c r="E44" s="99" t="s">
        <v>0</v>
      </c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>
        <f>IFERROR(WEEKDAY(C44),"--")</f>
        <v>7</v>
      </c>
      <c r="AD44" s="34">
        <f>IF(AC44=7,1,0)</f>
        <v>1</v>
      </c>
      <c r="AE44" s="35">
        <f t="shared" si="3"/>
        <v>0</v>
      </c>
      <c r="AF44" s="36">
        <f>IF(C44="","",(IF(E44="*",0,1)))</f>
        <v>1</v>
      </c>
      <c r="AG44" s="37">
        <f t="shared" si="7"/>
        <v>1</v>
      </c>
      <c r="AH44" s="37">
        <f t="shared" si="5"/>
        <v>0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str">
        <f>IF(C45="","",TEXT(WEEKNUM(C45,16), "0") &amp; "週")</f>
        <v>36週</v>
      </c>
      <c r="C45" s="69">
        <f>IF(C44="","",IF(DAY(C44+1)=1,"",C44+1))</f>
        <v>45900</v>
      </c>
      <c r="D45" s="70">
        <f>IF(C45&lt;&gt;"",C45,"")</f>
        <v>45900</v>
      </c>
      <c r="E45" s="153" t="s">
        <v>0</v>
      </c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>
        <f>IFERROR(WEEKDAY(C45),"--")</f>
        <v>1</v>
      </c>
      <c r="AD45" s="38">
        <f>IF(AC45=7,1,0)</f>
        <v>0</v>
      </c>
      <c r="AE45" s="39">
        <f>IF(AC45=1,1,0)</f>
        <v>1</v>
      </c>
      <c r="AF45" s="36">
        <f>IF(C45="","",(IF(E45="*",0,1)))</f>
        <v>1</v>
      </c>
      <c r="AG45" s="37">
        <f>IF(AND(AD45=1,AF45=1),1,0)</f>
        <v>0</v>
      </c>
      <c r="AH45" s="37">
        <f t="shared" si="5"/>
        <v>1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11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4</v>
      </c>
      <c r="AH46" s="1">
        <f>COUNTIFS(AH15:AH45,1)</f>
        <v>5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27</v>
      </c>
      <c r="AG47" s="150">
        <f>SUM(AG46:AH46)</f>
        <v>9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>
        <f>IF(Q12=0,"",AF47)</f>
        <v>27</v>
      </c>
      <c r="C52" s="127"/>
      <c r="D52" s="128">
        <f>AG47</f>
        <v>9</v>
      </c>
      <c r="E52" s="129"/>
      <c r="F52" s="130">
        <f>IF(B52=0,"-",IF(B52="","",ROUNDDOWN(E46/B52,3)))</f>
        <v>0.40699999999999997</v>
      </c>
      <c r="G52" s="131"/>
      <c r="H52" s="76"/>
      <c r="I52" s="132" t="s">
        <v>22</v>
      </c>
      <c r="J52" s="133"/>
      <c r="K52" s="134"/>
      <c r="L52" s="135" t="s">
        <v>22</v>
      </c>
      <c r="M52" s="136"/>
      <c r="N52" s="136"/>
      <c r="O52" s="136" t="s">
        <v>42</v>
      </c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C12:F12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E16:F16"/>
    <mergeCell ref="G16:Q16"/>
    <mergeCell ref="E17:F17"/>
    <mergeCell ref="G17:Q17"/>
    <mergeCell ref="E18:F18"/>
    <mergeCell ref="G18:Q18"/>
    <mergeCell ref="AI13:AI14"/>
    <mergeCell ref="AJ13:AJ14"/>
    <mergeCell ref="AK13:AK14"/>
    <mergeCell ref="E22:F22"/>
    <mergeCell ref="G22:Q22"/>
    <mergeCell ref="E23:F23"/>
    <mergeCell ref="G23:Q23"/>
    <mergeCell ref="E24:F24"/>
    <mergeCell ref="G24:Q24"/>
    <mergeCell ref="E19:F19"/>
    <mergeCell ref="G19:Q19"/>
    <mergeCell ref="E20:F20"/>
    <mergeCell ref="G20:Q20"/>
    <mergeCell ref="E21:F21"/>
    <mergeCell ref="G21:Q21"/>
    <mergeCell ref="E28:F28"/>
    <mergeCell ref="G28:Q28"/>
    <mergeCell ref="E29:F29"/>
    <mergeCell ref="G29:Q29"/>
    <mergeCell ref="E30:F30"/>
    <mergeCell ref="G30:Q30"/>
    <mergeCell ref="E25:F25"/>
    <mergeCell ref="G25:Q25"/>
    <mergeCell ref="E26:F26"/>
    <mergeCell ref="G26:Q26"/>
    <mergeCell ref="E27:F27"/>
    <mergeCell ref="G27:Q27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B46:D46"/>
    <mergeCell ref="E46:F46"/>
    <mergeCell ref="B47:Q49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AJ52:AK5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</mergeCells>
  <phoneticPr fontId="1"/>
  <conditionalFormatting sqref="B15:B45">
    <cfRule type="expression" dxfId="29" priority="6">
      <formula>B14=B15</formula>
    </cfRule>
  </conditionalFormatting>
  <conditionalFormatting sqref="B15:F45">
    <cfRule type="expression" dxfId="28" priority="7">
      <formula>WEEKDAY($C15)=6</formula>
    </cfRule>
  </conditionalFormatting>
  <conditionalFormatting sqref="C15:F45">
    <cfRule type="expression" dxfId="27" priority="11">
      <formula>WEEKDAY($C15)=1</formula>
    </cfRule>
    <cfRule type="expression" dxfId="26" priority="12">
      <formula>WEEKDAY($C15)=7</formula>
    </cfRule>
  </conditionalFormatting>
  <conditionalFormatting sqref="G15:Q44">
    <cfRule type="expression" dxfId="25" priority="8">
      <formula>WEEKDAY($C15)=6</formula>
    </cfRule>
  </conditionalFormatting>
  <conditionalFormatting sqref="I52">
    <cfRule type="cellIs" dxfId="24" priority="2" operator="equal">
      <formula>"未達成"</formula>
    </cfRule>
  </conditionalFormatting>
  <conditionalFormatting sqref="L52">
    <cfRule type="cellIs" dxfId="23" priority="3" operator="equal">
      <formula>"未達成"</formula>
    </cfRule>
  </conditionalFormatting>
  <conditionalFormatting sqref="O52">
    <cfRule type="cellIs" dxfId="22" priority="1" operator="equal">
      <formula>"未達成"</formula>
    </cfRule>
  </conditionalFormatting>
  <conditionalFormatting sqref="R52">
    <cfRule type="containsText" dxfId="21" priority="4" operator="containsText" text="施工条件より未実施">
      <formula>NOT(ISERROR(SEARCH("施工条件より未実施",R52)))</formula>
    </cfRule>
    <cfRule type="containsText" dxfId="20" priority="5" operator="containsText" text="未達成">
      <formula>NOT(ISERROR(SEARCH("未達成",R52)))</formula>
    </cfRule>
  </conditionalFormatting>
  <conditionalFormatting sqref="AB15:AC15 AC16:AC45">
    <cfRule type="expression" dxfId="19" priority="9">
      <formula>WEEKDAY($C15)=1</formula>
    </cfRule>
    <cfRule type="expression" dxfId="18" priority="10">
      <formula>WEEKDAY($C15)=7</formula>
    </cfRule>
  </conditionalFormatting>
  <conditionalFormatting sqref="AC10">
    <cfRule type="expression" dxfId="17" priority="13">
      <formula>WEEKDAY($B10)=6</formula>
    </cfRule>
  </conditionalFormatting>
  <conditionalFormatting sqref="AD11">
    <cfRule type="expression" dxfId="16" priority="14">
      <formula>WEEKDAY($B11)=1</formula>
    </cfRule>
    <cfRule type="expression" dxfId="15" priority="15">
      <formula>WEEKDAY($B11)=7</formula>
    </cfRule>
  </conditionalFormatting>
  <dataValidations count="3">
    <dataValidation type="list" allowBlank="1" showInputMessage="1" showErrorMessage="1" sqref="E15:F45" xr:uid="{52922316-EC7D-430F-BC40-022136CED75F}">
      <formula1>$AB$53:$AB$55</formula1>
    </dataValidation>
    <dataValidation type="list" allowBlank="1" showInputMessage="1" showErrorMessage="1" sqref="O52:Q52" xr:uid="{B7D2EC54-ED1A-4A3C-A4BC-9EE1E85BF11C}">
      <formula1>$AD$53:$AD$55</formula1>
    </dataValidation>
    <dataValidation type="list" allowBlank="1" showInputMessage="1" showErrorMessage="1" sqref="I52 L52" xr:uid="{66C5B1F3-3177-4E77-926E-D0466377E568}">
      <formula1>$AC$53:$AC$55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8736-862E-4E46-B8D7-E71183DB9534}">
  <sheetPr>
    <tabColor rgb="FFD1F18B"/>
    <pageSetUpPr fitToPage="1"/>
  </sheetPr>
  <dimension ref="A1:HW91"/>
  <sheetViews>
    <sheetView view="pageBreakPreview" zoomScale="50" zoomScaleNormal="80" zoomScaleSheetLayoutView="50" workbookViewId="0">
      <selection activeCell="E15" sqref="E15:F15"/>
    </sheetView>
  </sheetViews>
  <sheetFormatPr defaultColWidth="9" defaultRowHeight="12" x14ac:dyDescent="0.15"/>
  <cols>
    <col min="1" max="2" width="6.125" style="1" customWidth="1"/>
    <col min="3" max="3" width="6.125" style="2" customWidth="1"/>
    <col min="4" max="9" width="6.125" style="3" customWidth="1"/>
    <col min="10" max="10" width="6.125" style="2" customWidth="1"/>
    <col min="11" max="15" width="6.125" style="3" customWidth="1"/>
    <col min="16" max="16" width="6.125" style="2" customWidth="1"/>
    <col min="17" max="27" width="6.125" style="3" customWidth="1"/>
    <col min="28" max="28" width="9" style="1"/>
    <col min="29" max="29" width="10.875" style="1" bestFit="1" customWidth="1"/>
    <col min="30" max="16384" width="9" style="1"/>
  </cols>
  <sheetData>
    <row r="1" spans="1:68" ht="20.100000000000001" customHeight="1" x14ac:dyDescent="0.5">
      <c r="A1" s="6"/>
      <c r="B1" s="6"/>
      <c r="C1" s="7"/>
      <c r="D1" s="8"/>
      <c r="E1" s="8"/>
      <c r="F1" s="8"/>
      <c r="G1" s="8"/>
      <c r="H1" s="8"/>
      <c r="I1" s="8"/>
      <c r="J1" s="9"/>
      <c r="K1" s="10"/>
      <c r="L1" s="8"/>
      <c r="M1" s="8"/>
      <c r="N1" s="8"/>
      <c r="O1" s="8"/>
      <c r="P1" s="9"/>
      <c r="Q1" s="11" t="s">
        <v>57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</row>
    <row r="2" spans="1:68" ht="20.100000000000001" customHeight="1" x14ac:dyDescent="0.15">
      <c r="A2" s="13"/>
      <c r="B2" s="13"/>
      <c r="C2" s="7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14"/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9"/>
      <c r="AC2" s="19"/>
      <c r="AD2" s="19"/>
      <c r="AE2" s="19"/>
      <c r="AF2" s="77"/>
      <c r="AG2" s="77"/>
      <c r="AH2" s="77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20.100000000000001" customHeight="1" x14ac:dyDescent="0.15">
      <c r="A3" s="13"/>
      <c r="B3" s="13"/>
      <c r="C3" s="7"/>
      <c r="D3" s="8"/>
      <c r="E3" s="8"/>
      <c r="F3" s="8"/>
      <c r="G3" s="8"/>
      <c r="H3" s="8"/>
      <c r="I3" s="8"/>
      <c r="J3" s="9"/>
      <c r="K3" s="8"/>
      <c r="L3" s="8"/>
      <c r="M3" s="8"/>
      <c r="N3" s="8"/>
      <c r="O3" s="8"/>
      <c r="P3" s="14"/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9"/>
      <c r="AC3" s="19"/>
      <c r="AD3" s="19"/>
      <c r="AE3" s="19"/>
      <c r="AF3" s="77"/>
      <c r="AG3" s="77"/>
      <c r="AH3" s="77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20.100000000000001" customHeight="1" x14ac:dyDescent="0.15">
      <c r="A4" s="13"/>
      <c r="B4" s="13"/>
      <c r="C4" s="7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14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9"/>
      <c r="AC4" s="19"/>
      <c r="AD4" s="19"/>
      <c r="AE4" s="19"/>
      <c r="AF4" s="77"/>
      <c r="AG4" s="77"/>
      <c r="AH4" s="77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68" ht="20.100000000000001" customHeight="1" x14ac:dyDescent="0.15">
      <c r="A5" s="13"/>
      <c r="B5" s="13"/>
      <c r="C5" s="7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8"/>
      <c r="P5" s="14"/>
      <c r="Q5" s="15"/>
      <c r="R5" s="11"/>
      <c r="S5" s="11"/>
      <c r="T5" s="11"/>
      <c r="U5" s="11"/>
      <c r="V5" s="11"/>
      <c r="W5" s="11"/>
      <c r="X5" s="11"/>
      <c r="Y5" s="11"/>
      <c r="Z5" s="11"/>
      <c r="AA5" s="11"/>
      <c r="AB5" s="19"/>
      <c r="AC5" s="19"/>
      <c r="AD5" s="19"/>
      <c r="AE5" s="19"/>
      <c r="AF5" s="77"/>
      <c r="AG5" s="77"/>
      <c r="AH5" s="77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.100000000000001" customHeight="1" x14ac:dyDescent="0.15">
      <c r="A6" s="13"/>
      <c r="B6" s="13"/>
      <c r="C6" s="7"/>
      <c r="D6" s="8"/>
      <c r="E6" s="8"/>
      <c r="F6" s="8"/>
      <c r="G6" s="8"/>
      <c r="H6" s="9"/>
      <c r="I6" s="8"/>
      <c r="J6" s="9"/>
      <c r="K6" s="16"/>
      <c r="L6" s="8"/>
      <c r="M6" s="8"/>
      <c r="N6" s="8"/>
      <c r="O6" s="8"/>
      <c r="P6" s="9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19"/>
      <c r="AD6" s="19"/>
      <c r="AE6" s="19"/>
      <c r="AF6" s="77"/>
      <c r="AG6" s="77"/>
      <c r="AH6" s="77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</row>
    <row r="7" spans="1:68" ht="27" customHeight="1" x14ac:dyDescent="0.15">
      <c r="A7" s="19"/>
      <c r="B7" s="19"/>
      <c r="C7" s="96" t="s">
        <v>60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  <c r="AE7" s="19"/>
      <c r="AF7" s="77"/>
      <c r="AG7" s="77"/>
      <c r="AH7" s="77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7.100000000000001" customHeight="1" x14ac:dyDescent="0.15">
      <c r="A8" s="19"/>
      <c r="B8" s="19"/>
      <c r="C8" s="17"/>
      <c r="D8" s="17"/>
      <c r="E8" s="17"/>
      <c r="F8" s="2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9"/>
      <c r="AC8" s="19"/>
      <c r="AD8" s="19"/>
      <c r="AE8" s="19"/>
      <c r="AF8" s="77"/>
      <c r="AG8" s="77"/>
      <c r="AH8" s="77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</row>
    <row r="9" spans="1:68" ht="17.100000000000001" customHeight="1" x14ac:dyDescent="0.15">
      <c r="A9" s="19"/>
      <c r="B9" s="97" t="s">
        <v>9</v>
      </c>
      <c r="C9" s="97"/>
      <c r="D9" s="98" t="s">
        <v>43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77"/>
      <c r="AG9" s="77"/>
      <c r="AH9" s="77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ht="17.100000000000001" customHeight="1" x14ac:dyDescent="0.15">
      <c r="A10" s="19"/>
      <c r="B10" s="97" t="s">
        <v>7</v>
      </c>
      <c r="C10" s="97"/>
      <c r="D10" s="98" t="s">
        <v>31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0"/>
      <c r="AD10" s="19"/>
      <c r="AE10" s="19"/>
      <c r="AF10" s="77"/>
      <c r="AG10" s="77"/>
      <c r="AH10" s="77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ht="17.100000000000001" customHeight="1" thickBot="1" x14ac:dyDescent="0.2">
      <c r="A11" s="19"/>
      <c r="B11" s="97" t="s">
        <v>8</v>
      </c>
      <c r="C11" s="97"/>
      <c r="D11" s="98" t="s">
        <v>44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31"/>
      <c r="AE11" s="19"/>
      <c r="AF11" s="77"/>
      <c r="AG11" s="77"/>
      <c r="AH11" s="77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.75" thickTop="1" thickBot="1" x14ac:dyDescent="0.2">
      <c r="A12" s="22"/>
      <c r="B12" s="55"/>
      <c r="C12" s="124">
        <f>DATE(P12,Q12,1)</f>
        <v>45901</v>
      </c>
      <c r="D12" s="125"/>
      <c r="E12" s="125"/>
      <c r="F12" s="126"/>
      <c r="G12" s="23"/>
      <c r="H12" s="24"/>
      <c r="I12" s="24"/>
      <c r="J12" s="24"/>
      <c r="K12" s="24"/>
      <c r="L12" s="24"/>
      <c r="M12" s="24"/>
      <c r="N12" s="24"/>
      <c r="O12" s="26"/>
      <c r="P12" s="40">
        <v>2025</v>
      </c>
      <c r="Q12" s="41">
        <v>9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59"/>
      <c r="AC12" s="54"/>
      <c r="AD12" s="19"/>
      <c r="AE12" s="19"/>
      <c r="AF12" s="19"/>
      <c r="AG12" s="19"/>
      <c r="AH12" s="19"/>
      <c r="AI12" s="19"/>
      <c r="AJ12" s="19"/>
      <c r="AK12" s="19"/>
      <c r="AL12" s="57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22.5" customHeight="1" thickTop="1" x14ac:dyDescent="0.15">
      <c r="A13" s="19"/>
      <c r="B13" s="81" t="s">
        <v>26</v>
      </c>
      <c r="C13" s="83" t="s">
        <v>1</v>
      </c>
      <c r="D13" s="85" t="s">
        <v>2</v>
      </c>
      <c r="E13" s="87" t="s">
        <v>19</v>
      </c>
      <c r="F13" s="88"/>
      <c r="G13" s="87" t="s">
        <v>30</v>
      </c>
      <c r="H13" s="91"/>
      <c r="I13" s="91"/>
      <c r="J13" s="91"/>
      <c r="K13" s="91"/>
      <c r="L13" s="91"/>
      <c r="M13" s="91"/>
      <c r="N13" s="91"/>
      <c r="O13" s="91"/>
      <c r="P13" s="92"/>
      <c r="Q13" s="9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112" t="s">
        <v>10</v>
      </c>
      <c r="AD13" s="113" t="s">
        <v>15</v>
      </c>
      <c r="AE13" s="115" t="s">
        <v>16</v>
      </c>
      <c r="AF13" s="117" t="s">
        <v>14</v>
      </c>
      <c r="AG13" s="119" t="s">
        <v>17</v>
      </c>
      <c r="AH13" s="119" t="s">
        <v>18</v>
      </c>
      <c r="AI13" s="104"/>
      <c r="AJ13" s="105"/>
      <c r="AK13" s="105"/>
      <c r="AL13" s="106"/>
      <c r="AM13" s="106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22.5" customHeight="1" thickBot="1" x14ac:dyDescent="0.2">
      <c r="A14" s="19"/>
      <c r="B14" s="82"/>
      <c r="C14" s="84"/>
      <c r="D14" s="86"/>
      <c r="E14" s="89"/>
      <c r="F14" s="90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9"/>
      <c r="S14" s="9"/>
      <c r="T14" s="9"/>
      <c r="U14" s="9"/>
      <c r="V14" s="9"/>
      <c r="W14" s="9"/>
      <c r="X14" s="9"/>
      <c r="Y14" s="9"/>
      <c r="Z14" s="9"/>
      <c r="AA14" s="9"/>
      <c r="AB14" s="19"/>
      <c r="AC14" s="112"/>
      <c r="AD14" s="114"/>
      <c r="AE14" s="116"/>
      <c r="AF14" s="118"/>
      <c r="AG14" s="119"/>
      <c r="AH14" s="119"/>
      <c r="AI14" s="104"/>
      <c r="AJ14" s="105"/>
      <c r="AK14" s="105"/>
      <c r="AL14" s="105"/>
      <c r="AM14" s="105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20.100000000000001" customHeight="1" thickTop="1" x14ac:dyDescent="0.15">
      <c r="A15" s="19"/>
      <c r="B15" s="62" t="str">
        <f>TEXT(WEEKNUM(C15,16), "0") &amp; "週"</f>
        <v>36週</v>
      </c>
      <c r="C15" s="63">
        <f>DATE($P$12,$Q$12,1)</f>
        <v>45901</v>
      </c>
      <c r="D15" s="64">
        <f>IF(C15&lt;&gt;"",C15,"")</f>
        <v>45901</v>
      </c>
      <c r="E15" s="107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9"/>
      <c r="S15" s="9"/>
      <c r="T15" s="9"/>
      <c r="U15" s="9"/>
      <c r="V15" s="9"/>
      <c r="W15" s="9"/>
      <c r="X15" s="9"/>
      <c r="Y15" s="9"/>
      <c r="Z15" s="9"/>
      <c r="AA15" s="9"/>
      <c r="AB15" s="30"/>
      <c r="AC15" s="33">
        <f>WEEKDAY(C15)</f>
        <v>2</v>
      </c>
      <c r="AD15" s="34">
        <f>IF(AC15=7,1,0)</f>
        <v>0</v>
      </c>
      <c r="AE15" s="35">
        <f>IF(AC15=1,1,0)</f>
        <v>0</v>
      </c>
      <c r="AF15" s="36">
        <f>IF(E15="*",0,1)</f>
        <v>1</v>
      </c>
      <c r="AG15" s="37">
        <f>IF(AND(AD15=1,AF15=1),1,0)</f>
        <v>0</v>
      </c>
      <c r="AH15" s="37">
        <f>IF(AND(AE15=1,AF15=1),1,0)</f>
        <v>0</v>
      </c>
      <c r="AI15" s="58"/>
      <c r="AJ15" s="57"/>
      <c r="AK15" s="57"/>
      <c r="AL15" s="53"/>
      <c r="AM15" s="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20.100000000000001" customHeight="1" x14ac:dyDescent="0.15">
      <c r="A16" s="19"/>
      <c r="B16" s="65" t="str">
        <f t="shared" ref="B16:B42" si="0">TEXT(WEEKNUM(C16,16), "0") &amp; "週"</f>
        <v>36週</v>
      </c>
      <c r="C16" s="66">
        <f>C15+1</f>
        <v>45902</v>
      </c>
      <c r="D16" s="67">
        <f>IF(C16&lt;&gt;"",C16,"")</f>
        <v>45902</v>
      </c>
      <c r="E16" s="99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R16" s="9"/>
      <c r="S16" s="9"/>
      <c r="T16" s="9"/>
      <c r="U16" s="9"/>
      <c r="V16" s="9"/>
      <c r="W16" s="9"/>
      <c r="X16" s="9"/>
      <c r="Y16" s="9"/>
      <c r="Z16" s="9"/>
      <c r="AA16" s="9"/>
      <c r="AB16" s="19"/>
      <c r="AC16" s="33">
        <f t="shared" ref="AC16:AC41" si="1">WEEKDAY(C16)</f>
        <v>3</v>
      </c>
      <c r="AD16" s="34">
        <f t="shared" ref="AD16:AD41" si="2">IF(AC16=7,1,0)</f>
        <v>0</v>
      </c>
      <c r="AE16" s="35">
        <f t="shared" ref="AE16:AE44" si="3">IF(AC16=1,1,0)</f>
        <v>0</v>
      </c>
      <c r="AF16" s="36">
        <f t="shared" ref="AF16:AF41" si="4">IF(E16="*",0,1)</f>
        <v>1</v>
      </c>
      <c r="AG16" s="37">
        <f>IF(AND(AD16=1,AF16=1),1,0)</f>
        <v>0</v>
      </c>
      <c r="AH16" s="37">
        <f t="shared" ref="AH16:AH45" si="5">IF(AND(AE16=1,AF16=1),1,0)</f>
        <v>0</v>
      </c>
      <c r="AI16" s="58"/>
      <c r="AJ16" s="57"/>
      <c r="AK16" s="57"/>
      <c r="AL16" s="53"/>
      <c r="AM16" s="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20.100000000000001" customHeight="1" x14ac:dyDescent="0.15">
      <c r="A17" s="19"/>
      <c r="B17" s="65" t="str">
        <f t="shared" si="0"/>
        <v>36週</v>
      </c>
      <c r="C17" s="66">
        <f>C16+1</f>
        <v>45903</v>
      </c>
      <c r="D17" s="67">
        <f t="shared" ref="D17:D44" si="6">IF(C17&lt;&gt;"",C17,"")</f>
        <v>45903</v>
      </c>
      <c r="E17" s="99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3"/>
      <c r="R17" s="9"/>
      <c r="S17" s="9"/>
      <c r="T17" s="9"/>
      <c r="U17" s="9"/>
      <c r="V17" s="9"/>
      <c r="W17" s="9"/>
      <c r="X17" s="9"/>
      <c r="Y17" s="9"/>
      <c r="Z17" s="9"/>
      <c r="AA17" s="9"/>
      <c r="AB17" s="19"/>
      <c r="AC17" s="33">
        <f t="shared" si="1"/>
        <v>4</v>
      </c>
      <c r="AD17" s="34">
        <f t="shared" si="2"/>
        <v>0</v>
      </c>
      <c r="AE17" s="35">
        <f t="shared" si="3"/>
        <v>0</v>
      </c>
      <c r="AF17" s="36">
        <f t="shared" si="4"/>
        <v>1</v>
      </c>
      <c r="AG17" s="37">
        <f t="shared" ref="AG17:AG44" si="7">IF(AND(AD17=1,AF17=1),1,0)</f>
        <v>0</v>
      </c>
      <c r="AH17" s="37">
        <f t="shared" si="5"/>
        <v>0</v>
      </c>
      <c r="AI17" s="58"/>
      <c r="AJ17" s="57"/>
      <c r="AK17" s="57"/>
      <c r="AL17" s="53"/>
      <c r="AM17" s="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20.100000000000001" customHeight="1" x14ac:dyDescent="0.15">
      <c r="A18" s="19"/>
      <c r="B18" s="65" t="str">
        <f t="shared" si="0"/>
        <v>36週</v>
      </c>
      <c r="C18" s="66">
        <f t="shared" ref="C18:C42" si="8">C17+1</f>
        <v>45904</v>
      </c>
      <c r="D18" s="67">
        <f t="shared" si="6"/>
        <v>45904</v>
      </c>
      <c r="E18" s="99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9"/>
      <c r="S18" s="9"/>
      <c r="T18" s="9"/>
      <c r="U18" s="9"/>
      <c r="V18" s="9"/>
      <c r="W18" s="9"/>
      <c r="X18" s="9"/>
      <c r="Y18" s="9"/>
      <c r="Z18" s="9"/>
      <c r="AA18" s="9"/>
      <c r="AB18" s="19"/>
      <c r="AC18" s="33">
        <f t="shared" si="1"/>
        <v>5</v>
      </c>
      <c r="AD18" s="34">
        <f t="shared" si="2"/>
        <v>0</v>
      </c>
      <c r="AE18" s="35">
        <f t="shared" si="3"/>
        <v>0</v>
      </c>
      <c r="AF18" s="36">
        <f t="shared" si="4"/>
        <v>1</v>
      </c>
      <c r="AG18" s="37">
        <f t="shared" si="7"/>
        <v>0</v>
      </c>
      <c r="AH18" s="37">
        <f t="shared" si="5"/>
        <v>0</v>
      </c>
      <c r="AI18" s="58"/>
      <c r="AJ18" s="57"/>
      <c r="AK18" s="57"/>
      <c r="AL18" s="53"/>
      <c r="AM18" s="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20.100000000000001" customHeight="1" x14ac:dyDescent="0.15">
      <c r="A19" s="19"/>
      <c r="B19" s="65" t="str">
        <f t="shared" si="0"/>
        <v>36週</v>
      </c>
      <c r="C19" s="66">
        <f>C18+1</f>
        <v>45905</v>
      </c>
      <c r="D19" s="67">
        <f t="shared" si="6"/>
        <v>45905</v>
      </c>
      <c r="E19" s="99"/>
      <c r="F19" s="100"/>
      <c r="G19" s="101" t="s">
        <v>27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9"/>
      <c r="S19" s="9"/>
      <c r="T19" s="9"/>
      <c r="U19" s="9"/>
      <c r="V19" s="9"/>
      <c r="W19" s="9"/>
      <c r="X19" s="9"/>
      <c r="Y19" s="9"/>
      <c r="Z19" s="9"/>
      <c r="AA19" s="9"/>
      <c r="AB19" s="19"/>
      <c r="AC19" s="33">
        <f t="shared" si="1"/>
        <v>6</v>
      </c>
      <c r="AD19" s="34">
        <f>IF(AC19=7,1,0)</f>
        <v>0</v>
      </c>
      <c r="AE19" s="35">
        <f t="shared" si="3"/>
        <v>0</v>
      </c>
      <c r="AF19" s="36">
        <f t="shared" si="4"/>
        <v>1</v>
      </c>
      <c r="AG19" s="37">
        <f t="shared" si="7"/>
        <v>0</v>
      </c>
      <c r="AH19" s="37">
        <f t="shared" si="5"/>
        <v>0</v>
      </c>
      <c r="AI19" s="58"/>
      <c r="AJ19" s="57"/>
      <c r="AK19" s="57"/>
      <c r="AL19" s="53"/>
      <c r="AM19" s="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20.100000000000001" customHeight="1" x14ac:dyDescent="0.15">
      <c r="A20" s="19"/>
      <c r="B20" s="65" t="str">
        <f t="shared" si="0"/>
        <v>37週</v>
      </c>
      <c r="C20" s="66">
        <f t="shared" si="8"/>
        <v>45906</v>
      </c>
      <c r="D20" s="67">
        <f t="shared" si="6"/>
        <v>45906</v>
      </c>
      <c r="E20" s="99" t="s">
        <v>24</v>
      </c>
      <c r="F20" s="100"/>
      <c r="G20" s="101" t="s">
        <v>28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9"/>
      <c r="S20" s="9"/>
      <c r="T20" s="9"/>
      <c r="U20" s="9"/>
      <c r="V20" s="9"/>
      <c r="W20" s="9"/>
      <c r="X20" s="9"/>
      <c r="Y20" s="9"/>
      <c r="Z20" s="9"/>
      <c r="AA20" s="9"/>
      <c r="AB20" s="19"/>
      <c r="AC20" s="33">
        <f t="shared" si="1"/>
        <v>7</v>
      </c>
      <c r="AD20" s="34">
        <f>IF(AC20=7,1,0)</f>
        <v>1</v>
      </c>
      <c r="AE20" s="35">
        <f t="shared" si="3"/>
        <v>0</v>
      </c>
      <c r="AF20" s="36">
        <f t="shared" si="4"/>
        <v>0</v>
      </c>
      <c r="AG20" s="37">
        <f t="shared" si="7"/>
        <v>0</v>
      </c>
      <c r="AH20" s="37">
        <f t="shared" si="5"/>
        <v>0</v>
      </c>
      <c r="AI20" s="58"/>
      <c r="AJ20" s="57"/>
      <c r="AK20" s="57"/>
      <c r="AL20" s="53"/>
      <c r="AM20" s="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20.100000000000001" customHeight="1" x14ac:dyDescent="0.15">
      <c r="A21" s="19"/>
      <c r="B21" s="65" t="str">
        <f t="shared" si="0"/>
        <v>37週</v>
      </c>
      <c r="C21" s="66">
        <f t="shared" si="8"/>
        <v>45907</v>
      </c>
      <c r="D21" s="67">
        <f t="shared" si="6"/>
        <v>45907</v>
      </c>
      <c r="E21" s="99" t="s">
        <v>24</v>
      </c>
      <c r="F21" s="100"/>
      <c r="G21" s="101" t="s">
        <v>28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9"/>
      <c r="S21" s="9"/>
      <c r="T21" s="9"/>
      <c r="U21" s="9"/>
      <c r="V21" s="9"/>
      <c r="W21" s="9"/>
      <c r="X21" s="9"/>
      <c r="Y21" s="9"/>
      <c r="Z21" s="9"/>
      <c r="AA21" s="9"/>
      <c r="AB21" s="19"/>
      <c r="AC21" s="33">
        <f t="shared" si="1"/>
        <v>1</v>
      </c>
      <c r="AD21" s="34">
        <f t="shared" si="2"/>
        <v>0</v>
      </c>
      <c r="AE21" s="35">
        <f t="shared" si="3"/>
        <v>1</v>
      </c>
      <c r="AF21" s="36">
        <f t="shared" si="4"/>
        <v>0</v>
      </c>
      <c r="AG21" s="37">
        <f t="shared" si="7"/>
        <v>0</v>
      </c>
      <c r="AH21" s="37">
        <f t="shared" si="5"/>
        <v>0</v>
      </c>
      <c r="AI21" s="58"/>
      <c r="AJ21" s="57"/>
      <c r="AK21" s="57"/>
      <c r="AL21" s="53"/>
      <c r="AM21" s="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20.100000000000001" customHeight="1" x14ac:dyDescent="0.15">
      <c r="A22" s="19"/>
      <c r="B22" s="65" t="str">
        <f t="shared" si="0"/>
        <v>37週</v>
      </c>
      <c r="C22" s="66">
        <f t="shared" si="8"/>
        <v>45908</v>
      </c>
      <c r="D22" s="67">
        <f t="shared" si="6"/>
        <v>45908</v>
      </c>
      <c r="E22" s="99" t="s">
        <v>24</v>
      </c>
      <c r="F22" s="100"/>
      <c r="G22" s="101" t="s">
        <v>28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9"/>
      <c r="S22" s="9"/>
      <c r="T22" s="9"/>
      <c r="U22" s="9"/>
      <c r="V22" s="9"/>
      <c r="W22" s="9"/>
      <c r="X22" s="9"/>
      <c r="Y22" s="9"/>
      <c r="Z22" s="9"/>
      <c r="AA22" s="9"/>
      <c r="AB22" s="19"/>
      <c r="AC22" s="33">
        <f t="shared" si="1"/>
        <v>2</v>
      </c>
      <c r="AD22" s="34">
        <f t="shared" si="2"/>
        <v>0</v>
      </c>
      <c r="AE22" s="35">
        <f t="shared" si="3"/>
        <v>0</v>
      </c>
      <c r="AF22" s="36">
        <f t="shared" si="4"/>
        <v>0</v>
      </c>
      <c r="AG22" s="37">
        <f t="shared" si="7"/>
        <v>0</v>
      </c>
      <c r="AH22" s="37">
        <f t="shared" si="5"/>
        <v>0</v>
      </c>
      <c r="AI22" s="58"/>
      <c r="AJ22" s="57"/>
      <c r="AK22" s="57"/>
      <c r="AL22" s="53"/>
      <c r="AM22" s="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20.100000000000001" customHeight="1" x14ac:dyDescent="0.15">
      <c r="A23" s="19"/>
      <c r="B23" s="65" t="str">
        <f t="shared" si="0"/>
        <v>37週</v>
      </c>
      <c r="C23" s="66">
        <f t="shared" si="8"/>
        <v>45909</v>
      </c>
      <c r="D23" s="67">
        <f t="shared" si="6"/>
        <v>45909</v>
      </c>
      <c r="E23" s="99" t="s">
        <v>24</v>
      </c>
      <c r="F23" s="100"/>
      <c r="G23" s="101" t="s">
        <v>28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9"/>
      <c r="S23" s="9"/>
      <c r="T23" s="9"/>
      <c r="U23" s="9"/>
      <c r="V23" s="9"/>
      <c r="W23" s="9"/>
      <c r="X23" s="9"/>
      <c r="Y23" s="9"/>
      <c r="Z23" s="9"/>
      <c r="AA23" s="9"/>
      <c r="AB23" s="19"/>
      <c r="AC23" s="33">
        <f t="shared" si="1"/>
        <v>3</v>
      </c>
      <c r="AD23" s="34">
        <f t="shared" si="2"/>
        <v>0</v>
      </c>
      <c r="AE23" s="35">
        <f t="shared" si="3"/>
        <v>0</v>
      </c>
      <c r="AF23" s="36">
        <f t="shared" si="4"/>
        <v>0</v>
      </c>
      <c r="AG23" s="37">
        <f t="shared" si="7"/>
        <v>0</v>
      </c>
      <c r="AH23" s="37">
        <f t="shared" si="5"/>
        <v>0</v>
      </c>
      <c r="AI23" s="58"/>
      <c r="AJ23" s="57"/>
      <c r="AK23" s="57"/>
      <c r="AL23" s="53"/>
      <c r="AM23" s="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20.100000000000001" customHeight="1" x14ac:dyDescent="0.15">
      <c r="A24" s="19"/>
      <c r="B24" s="65" t="str">
        <f t="shared" si="0"/>
        <v>37週</v>
      </c>
      <c r="C24" s="66">
        <f t="shared" si="8"/>
        <v>45910</v>
      </c>
      <c r="D24" s="67">
        <f t="shared" si="6"/>
        <v>45910</v>
      </c>
      <c r="E24" s="99" t="s">
        <v>24</v>
      </c>
      <c r="F24" s="100"/>
      <c r="G24" s="101" t="s">
        <v>28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9"/>
      <c r="S24" s="9"/>
      <c r="T24" s="9"/>
      <c r="U24" s="9"/>
      <c r="V24" s="9"/>
      <c r="W24" s="9"/>
      <c r="X24" s="9"/>
      <c r="Y24" s="9"/>
      <c r="Z24" s="9"/>
      <c r="AA24" s="9"/>
      <c r="AB24" s="19"/>
      <c r="AC24" s="33">
        <f t="shared" si="1"/>
        <v>4</v>
      </c>
      <c r="AD24" s="34">
        <f t="shared" si="2"/>
        <v>0</v>
      </c>
      <c r="AE24" s="35">
        <f>IF(AC24=1,1,0)</f>
        <v>0</v>
      </c>
      <c r="AF24" s="36">
        <f t="shared" si="4"/>
        <v>0</v>
      </c>
      <c r="AG24" s="37">
        <f t="shared" si="7"/>
        <v>0</v>
      </c>
      <c r="AH24" s="37">
        <f t="shared" si="5"/>
        <v>0</v>
      </c>
      <c r="AI24" s="58"/>
      <c r="AJ24" s="57"/>
      <c r="AK24" s="57"/>
      <c r="AL24" s="53"/>
      <c r="AM24" s="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20.100000000000001" customHeight="1" x14ac:dyDescent="0.15">
      <c r="A25" s="19"/>
      <c r="B25" s="65" t="str">
        <f t="shared" si="0"/>
        <v>37週</v>
      </c>
      <c r="C25" s="66">
        <f t="shared" si="8"/>
        <v>45911</v>
      </c>
      <c r="D25" s="67">
        <f t="shared" si="6"/>
        <v>45911</v>
      </c>
      <c r="E25" s="99" t="s">
        <v>24</v>
      </c>
      <c r="F25" s="100"/>
      <c r="G25" s="101" t="s">
        <v>28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9"/>
      <c r="S25" s="9"/>
      <c r="T25" s="9"/>
      <c r="U25" s="9"/>
      <c r="V25" s="9"/>
      <c r="W25" s="9"/>
      <c r="X25" s="9"/>
      <c r="Y25" s="9"/>
      <c r="Z25" s="9"/>
      <c r="AA25" s="9"/>
      <c r="AB25" s="19"/>
      <c r="AC25" s="33">
        <f t="shared" si="1"/>
        <v>5</v>
      </c>
      <c r="AD25" s="34">
        <f t="shared" si="2"/>
        <v>0</v>
      </c>
      <c r="AE25" s="35">
        <f t="shared" si="3"/>
        <v>0</v>
      </c>
      <c r="AF25" s="36">
        <f t="shared" si="4"/>
        <v>0</v>
      </c>
      <c r="AG25" s="37">
        <f t="shared" si="7"/>
        <v>0</v>
      </c>
      <c r="AH25" s="37">
        <f t="shared" si="5"/>
        <v>0</v>
      </c>
      <c r="AI25" s="58"/>
      <c r="AJ25" s="57"/>
      <c r="AK25" s="57"/>
      <c r="AL25" s="53"/>
      <c r="AM25" s="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20.100000000000001" customHeight="1" x14ac:dyDescent="0.15">
      <c r="A26" s="19"/>
      <c r="B26" s="65" t="str">
        <f t="shared" si="0"/>
        <v>37週</v>
      </c>
      <c r="C26" s="66">
        <f t="shared" si="8"/>
        <v>45912</v>
      </c>
      <c r="D26" s="67">
        <f t="shared" si="6"/>
        <v>45912</v>
      </c>
      <c r="E26" s="99" t="s">
        <v>24</v>
      </c>
      <c r="F26" s="100"/>
      <c r="G26" s="101" t="s">
        <v>29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9"/>
      <c r="S26" s="9"/>
      <c r="T26" s="9"/>
      <c r="U26" s="9"/>
      <c r="V26" s="9"/>
      <c r="W26" s="9"/>
      <c r="X26" s="9"/>
      <c r="Y26" s="9"/>
      <c r="Z26" s="9"/>
      <c r="AA26" s="9"/>
      <c r="AB26" s="19"/>
      <c r="AC26" s="33">
        <f t="shared" si="1"/>
        <v>6</v>
      </c>
      <c r="AD26" s="34">
        <f t="shared" si="2"/>
        <v>0</v>
      </c>
      <c r="AE26" s="35">
        <f t="shared" si="3"/>
        <v>0</v>
      </c>
      <c r="AF26" s="36">
        <f t="shared" si="4"/>
        <v>0</v>
      </c>
      <c r="AG26" s="37">
        <f>IF(AND(AD26=1,AF26=1),1,0)</f>
        <v>0</v>
      </c>
      <c r="AH26" s="37">
        <f t="shared" si="5"/>
        <v>0</v>
      </c>
      <c r="AI26" s="58"/>
      <c r="AJ26" s="57"/>
      <c r="AK26" s="57"/>
      <c r="AL26" s="53"/>
      <c r="AM26" s="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20.100000000000001" customHeight="1" x14ac:dyDescent="0.15">
      <c r="A27" s="19"/>
      <c r="B27" s="65" t="str">
        <f t="shared" si="0"/>
        <v>38週</v>
      </c>
      <c r="C27" s="66">
        <f t="shared" si="8"/>
        <v>45913</v>
      </c>
      <c r="D27" s="67">
        <f t="shared" si="6"/>
        <v>45913</v>
      </c>
      <c r="E27" s="99" t="s">
        <v>24</v>
      </c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9"/>
      <c r="S27" s="9"/>
      <c r="T27" s="9"/>
      <c r="U27" s="9"/>
      <c r="V27" s="9"/>
      <c r="W27" s="9"/>
      <c r="X27" s="9"/>
      <c r="Y27" s="9"/>
      <c r="Z27" s="9"/>
      <c r="AA27" s="9"/>
      <c r="AB27" s="19"/>
      <c r="AC27" s="33">
        <f t="shared" si="1"/>
        <v>7</v>
      </c>
      <c r="AD27" s="34">
        <f>IF(AC27=7,1,0)</f>
        <v>1</v>
      </c>
      <c r="AE27" s="35">
        <f t="shared" si="3"/>
        <v>0</v>
      </c>
      <c r="AF27" s="36">
        <f t="shared" si="4"/>
        <v>0</v>
      </c>
      <c r="AG27" s="37">
        <f t="shared" si="7"/>
        <v>0</v>
      </c>
      <c r="AH27" s="37">
        <f t="shared" si="5"/>
        <v>0</v>
      </c>
      <c r="AI27" s="58"/>
      <c r="AJ27" s="57"/>
      <c r="AK27" s="57"/>
      <c r="AL27" s="53"/>
      <c r="AM27" s="53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20.100000000000001" customHeight="1" x14ac:dyDescent="0.15">
      <c r="A28" s="19"/>
      <c r="B28" s="65" t="str">
        <f t="shared" si="0"/>
        <v>38週</v>
      </c>
      <c r="C28" s="66">
        <f t="shared" si="8"/>
        <v>45914</v>
      </c>
      <c r="D28" s="67">
        <f t="shared" si="6"/>
        <v>45914</v>
      </c>
      <c r="E28" s="99" t="s">
        <v>24</v>
      </c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9"/>
      <c r="S28" s="9"/>
      <c r="T28" s="9"/>
      <c r="U28" s="9"/>
      <c r="V28" s="9"/>
      <c r="W28" s="9"/>
      <c r="X28" s="9"/>
      <c r="Y28" s="9"/>
      <c r="Z28" s="9"/>
      <c r="AA28" s="9"/>
      <c r="AB28" s="19"/>
      <c r="AC28" s="33">
        <f t="shared" si="1"/>
        <v>1</v>
      </c>
      <c r="AD28" s="34">
        <f t="shared" si="2"/>
        <v>0</v>
      </c>
      <c r="AE28" s="35">
        <f t="shared" si="3"/>
        <v>1</v>
      </c>
      <c r="AF28" s="36">
        <f t="shared" si="4"/>
        <v>0</v>
      </c>
      <c r="AG28" s="37">
        <f t="shared" si="7"/>
        <v>0</v>
      </c>
      <c r="AH28" s="37">
        <f t="shared" si="5"/>
        <v>0</v>
      </c>
      <c r="AI28" s="58"/>
      <c r="AJ28" s="57"/>
      <c r="AK28" s="57"/>
      <c r="AL28" s="53"/>
      <c r="AM28" s="53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20.100000000000001" customHeight="1" x14ac:dyDescent="0.15">
      <c r="A29" s="19"/>
      <c r="B29" s="65" t="str">
        <f t="shared" si="0"/>
        <v>38週</v>
      </c>
      <c r="C29" s="66">
        <f t="shared" si="8"/>
        <v>45915</v>
      </c>
      <c r="D29" s="67">
        <f t="shared" si="6"/>
        <v>45915</v>
      </c>
      <c r="E29" s="99" t="s">
        <v>24</v>
      </c>
      <c r="F29" s="100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9"/>
      <c r="S29" s="9"/>
      <c r="T29" s="9"/>
      <c r="U29" s="9"/>
      <c r="V29" s="9"/>
      <c r="W29" s="9"/>
      <c r="X29" s="9"/>
      <c r="Y29" s="9"/>
      <c r="Z29" s="9"/>
      <c r="AA29" s="9"/>
      <c r="AB29" s="19"/>
      <c r="AC29" s="33">
        <f t="shared" si="1"/>
        <v>2</v>
      </c>
      <c r="AD29" s="34">
        <f t="shared" si="2"/>
        <v>0</v>
      </c>
      <c r="AE29" s="35">
        <f t="shared" si="3"/>
        <v>0</v>
      </c>
      <c r="AF29" s="36">
        <f t="shared" si="4"/>
        <v>0</v>
      </c>
      <c r="AG29" s="37">
        <f t="shared" si="7"/>
        <v>0</v>
      </c>
      <c r="AH29" s="37">
        <f t="shared" si="5"/>
        <v>0</v>
      </c>
      <c r="AI29" s="58"/>
      <c r="AJ29" s="57"/>
      <c r="AK29" s="57"/>
      <c r="AL29" s="53"/>
      <c r="AM29" s="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20.100000000000001" customHeight="1" x14ac:dyDescent="0.15">
      <c r="A30" s="19"/>
      <c r="B30" s="65" t="str">
        <f t="shared" si="0"/>
        <v>38週</v>
      </c>
      <c r="C30" s="66">
        <f t="shared" si="8"/>
        <v>45916</v>
      </c>
      <c r="D30" s="67">
        <f t="shared" si="6"/>
        <v>45916</v>
      </c>
      <c r="E30" s="99" t="s">
        <v>24</v>
      </c>
      <c r="F30" s="100"/>
      <c r="G30" s="101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9"/>
      <c r="S30" s="9"/>
      <c r="T30" s="9"/>
      <c r="U30" s="9"/>
      <c r="V30" s="9"/>
      <c r="W30" s="9"/>
      <c r="X30" s="9"/>
      <c r="Y30" s="9"/>
      <c r="Z30" s="9"/>
      <c r="AA30" s="9"/>
      <c r="AB30" s="19"/>
      <c r="AC30" s="33">
        <f t="shared" si="1"/>
        <v>3</v>
      </c>
      <c r="AD30" s="34">
        <f t="shared" si="2"/>
        <v>0</v>
      </c>
      <c r="AE30" s="35">
        <f t="shared" si="3"/>
        <v>0</v>
      </c>
      <c r="AF30" s="36">
        <f t="shared" si="4"/>
        <v>0</v>
      </c>
      <c r="AG30" s="37">
        <f t="shared" si="7"/>
        <v>0</v>
      </c>
      <c r="AH30" s="37">
        <f t="shared" si="5"/>
        <v>0</v>
      </c>
      <c r="AI30" s="58"/>
      <c r="AJ30" s="57"/>
      <c r="AK30" s="57"/>
      <c r="AL30" s="53"/>
      <c r="AM30" s="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20.100000000000001" customHeight="1" x14ac:dyDescent="0.15">
      <c r="A31" s="19"/>
      <c r="B31" s="65" t="str">
        <f t="shared" si="0"/>
        <v>38週</v>
      </c>
      <c r="C31" s="66">
        <f t="shared" si="8"/>
        <v>45917</v>
      </c>
      <c r="D31" s="67">
        <f t="shared" si="6"/>
        <v>45917</v>
      </c>
      <c r="E31" s="99" t="s">
        <v>24</v>
      </c>
      <c r="F31" s="100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9"/>
      <c r="S31" s="9"/>
      <c r="T31" s="9"/>
      <c r="U31" s="9"/>
      <c r="V31" s="9"/>
      <c r="W31" s="9"/>
      <c r="X31" s="9"/>
      <c r="Y31" s="9"/>
      <c r="Z31" s="9"/>
      <c r="AA31" s="9"/>
      <c r="AB31" s="19"/>
      <c r="AC31" s="33">
        <f t="shared" si="1"/>
        <v>4</v>
      </c>
      <c r="AD31" s="34">
        <f t="shared" si="2"/>
        <v>0</v>
      </c>
      <c r="AE31" s="35">
        <f t="shared" si="3"/>
        <v>0</v>
      </c>
      <c r="AF31" s="36">
        <f t="shared" si="4"/>
        <v>0</v>
      </c>
      <c r="AG31" s="37">
        <f t="shared" si="7"/>
        <v>0</v>
      </c>
      <c r="AH31" s="37">
        <f t="shared" si="5"/>
        <v>0</v>
      </c>
      <c r="AI31" s="58"/>
      <c r="AJ31" s="57"/>
      <c r="AK31" s="57"/>
      <c r="AL31" s="53"/>
      <c r="AM31" s="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20.100000000000001" customHeight="1" x14ac:dyDescent="0.15">
      <c r="A32" s="19"/>
      <c r="B32" s="65" t="str">
        <f t="shared" si="0"/>
        <v>38週</v>
      </c>
      <c r="C32" s="66">
        <f t="shared" si="8"/>
        <v>45918</v>
      </c>
      <c r="D32" s="67">
        <f t="shared" si="6"/>
        <v>45918</v>
      </c>
      <c r="E32" s="99" t="s">
        <v>24</v>
      </c>
      <c r="F32" s="100"/>
      <c r="G32" s="101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9"/>
      <c r="S32" s="9"/>
      <c r="T32" s="9"/>
      <c r="U32" s="9"/>
      <c r="V32" s="9"/>
      <c r="W32" s="9"/>
      <c r="X32" s="9"/>
      <c r="Y32" s="9"/>
      <c r="Z32" s="9"/>
      <c r="AA32" s="9"/>
      <c r="AB32" s="19"/>
      <c r="AC32" s="33">
        <f t="shared" si="1"/>
        <v>5</v>
      </c>
      <c r="AD32" s="34">
        <f t="shared" si="2"/>
        <v>0</v>
      </c>
      <c r="AE32" s="35">
        <f t="shared" si="3"/>
        <v>0</v>
      </c>
      <c r="AF32" s="36">
        <f t="shared" si="4"/>
        <v>0</v>
      </c>
      <c r="AG32" s="37">
        <f t="shared" si="7"/>
        <v>0</v>
      </c>
      <c r="AH32" s="37">
        <f t="shared" si="5"/>
        <v>0</v>
      </c>
      <c r="AI32" s="58"/>
      <c r="AJ32" s="57"/>
      <c r="AK32" s="57"/>
      <c r="AL32" s="53"/>
      <c r="AM32" s="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231" ht="20.100000000000001" customHeight="1" x14ac:dyDescent="0.15">
      <c r="A33" s="19"/>
      <c r="B33" s="65" t="str">
        <f t="shared" si="0"/>
        <v>38週</v>
      </c>
      <c r="C33" s="66">
        <f t="shared" si="8"/>
        <v>45919</v>
      </c>
      <c r="D33" s="67">
        <f t="shared" si="6"/>
        <v>45919</v>
      </c>
      <c r="E33" s="99" t="s">
        <v>24</v>
      </c>
      <c r="F33" s="100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9"/>
      <c r="S33" s="9"/>
      <c r="T33" s="9"/>
      <c r="U33" s="9"/>
      <c r="V33" s="9"/>
      <c r="W33" s="9"/>
      <c r="X33" s="9"/>
      <c r="Y33" s="9"/>
      <c r="Z33" s="9"/>
      <c r="AA33" s="9"/>
      <c r="AB33" s="19"/>
      <c r="AC33" s="33">
        <f t="shared" si="1"/>
        <v>6</v>
      </c>
      <c r="AD33" s="34">
        <f t="shared" si="2"/>
        <v>0</v>
      </c>
      <c r="AE33" s="35">
        <f t="shared" si="3"/>
        <v>0</v>
      </c>
      <c r="AF33" s="36">
        <f t="shared" si="4"/>
        <v>0</v>
      </c>
      <c r="AG33" s="37">
        <f t="shared" si="7"/>
        <v>0</v>
      </c>
      <c r="AH33" s="37">
        <f t="shared" si="5"/>
        <v>0</v>
      </c>
      <c r="AI33" s="58"/>
      <c r="AJ33" s="57"/>
      <c r="AK33" s="57"/>
      <c r="AL33" s="53"/>
      <c r="AM33" s="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231" ht="20.100000000000001" customHeight="1" x14ac:dyDescent="0.15">
      <c r="A34" s="19"/>
      <c r="B34" s="65" t="str">
        <f t="shared" si="0"/>
        <v>39週</v>
      </c>
      <c r="C34" s="66">
        <f t="shared" si="8"/>
        <v>45920</v>
      </c>
      <c r="D34" s="67">
        <f t="shared" si="6"/>
        <v>45920</v>
      </c>
      <c r="E34" s="99" t="s">
        <v>24</v>
      </c>
      <c r="F34" s="100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9"/>
      <c r="S34" s="9"/>
      <c r="T34" s="9"/>
      <c r="U34" s="9"/>
      <c r="V34" s="9"/>
      <c r="W34" s="9"/>
      <c r="X34" s="9"/>
      <c r="Y34" s="9"/>
      <c r="Z34" s="9"/>
      <c r="AA34" s="9"/>
      <c r="AB34" s="19"/>
      <c r="AC34" s="33">
        <f t="shared" si="1"/>
        <v>7</v>
      </c>
      <c r="AD34" s="34">
        <f t="shared" si="2"/>
        <v>1</v>
      </c>
      <c r="AE34" s="35">
        <f>IF(AC34=1,1,0)</f>
        <v>0</v>
      </c>
      <c r="AF34" s="36">
        <f t="shared" si="4"/>
        <v>0</v>
      </c>
      <c r="AG34" s="37">
        <f t="shared" si="7"/>
        <v>0</v>
      </c>
      <c r="AH34" s="37">
        <f t="shared" si="5"/>
        <v>0</v>
      </c>
      <c r="AI34" s="58"/>
      <c r="AJ34" s="57"/>
      <c r="AK34" s="57"/>
      <c r="AL34" s="53"/>
      <c r="AM34" s="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231" ht="20.100000000000001" customHeight="1" x14ac:dyDescent="0.15">
      <c r="A35" s="19"/>
      <c r="B35" s="65" t="str">
        <f t="shared" si="0"/>
        <v>39週</v>
      </c>
      <c r="C35" s="66">
        <f t="shared" si="8"/>
        <v>45921</v>
      </c>
      <c r="D35" s="67">
        <f t="shared" si="6"/>
        <v>45921</v>
      </c>
      <c r="E35" s="99" t="s">
        <v>24</v>
      </c>
      <c r="F35" s="100"/>
      <c r="G35" s="101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9"/>
      <c r="S35" s="9"/>
      <c r="T35" s="9"/>
      <c r="U35" s="9"/>
      <c r="V35" s="9"/>
      <c r="W35" s="9"/>
      <c r="X35" s="9"/>
      <c r="Y35" s="9"/>
      <c r="Z35" s="9"/>
      <c r="AA35" s="9"/>
      <c r="AB35" s="19"/>
      <c r="AC35" s="33">
        <f t="shared" si="1"/>
        <v>1</v>
      </c>
      <c r="AD35" s="34">
        <f t="shared" si="2"/>
        <v>0</v>
      </c>
      <c r="AE35" s="35">
        <f t="shared" si="3"/>
        <v>1</v>
      </c>
      <c r="AF35" s="36">
        <f t="shared" si="4"/>
        <v>0</v>
      </c>
      <c r="AG35" s="37">
        <f t="shared" si="7"/>
        <v>0</v>
      </c>
      <c r="AH35" s="37">
        <f t="shared" si="5"/>
        <v>0</v>
      </c>
      <c r="AI35" s="58"/>
      <c r="AJ35" s="57"/>
      <c r="AK35" s="57"/>
      <c r="AL35" s="53"/>
      <c r="AM35" s="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0.100000000000001" customHeight="1" x14ac:dyDescent="0.15">
      <c r="A36" s="19"/>
      <c r="B36" s="65" t="str">
        <f t="shared" si="0"/>
        <v>39週</v>
      </c>
      <c r="C36" s="66">
        <f t="shared" si="8"/>
        <v>45922</v>
      </c>
      <c r="D36" s="67">
        <f t="shared" si="6"/>
        <v>45922</v>
      </c>
      <c r="E36" s="99" t="s">
        <v>24</v>
      </c>
      <c r="F36" s="100"/>
      <c r="G36" s="101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9"/>
      <c r="S36" s="9"/>
      <c r="T36" s="9"/>
      <c r="U36" s="9"/>
      <c r="V36" s="9"/>
      <c r="W36" s="9"/>
      <c r="X36" s="9"/>
      <c r="Y36" s="9"/>
      <c r="Z36" s="9"/>
      <c r="AA36" s="9"/>
      <c r="AB36" s="19"/>
      <c r="AC36" s="33">
        <f t="shared" si="1"/>
        <v>2</v>
      </c>
      <c r="AD36" s="34">
        <f t="shared" si="2"/>
        <v>0</v>
      </c>
      <c r="AE36" s="35">
        <f t="shared" si="3"/>
        <v>0</v>
      </c>
      <c r="AF36" s="36">
        <f t="shared" si="4"/>
        <v>0</v>
      </c>
      <c r="AG36" s="37">
        <f>IF(AND(AD36=1,AF36=1),1,0)</f>
        <v>0</v>
      </c>
      <c r="AH36" s="37">
        <f t="shared" si="5"/>
        <v>0</v>
      </c>
      <c r="AI36" s="58"/>
      <c r="AJ36" s="57"/>
      <c r="AK36" s="57"/>
      <c r="AL36" s="53"/>
      <c r="AM36" s="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231" ht="20.100000000000001" customHeight="1" x14ac:dyDescent="0.15">
      <c r="A37" s="19"/>
      <c r="B37" s="65" t="str">
        <f t="shared" si="0"/>
        <v>39週</v>
      </c>
      <c r="C37" s="66">
        <f t="shared" si="8"/>
        <v>45923</v>
      </c>
      <c r="D37" s="67">
        <f t="shared" si="6"/>
        <v>45923</v>
      </c>
      <c r="E37" s="99" t="s">
        <v>24</v>
      </c>
      <c r="F37" s="100"/>
      <c r="G37" s="101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9"/>
      <c r="S37" s="9"/>
      <c r="T37" s="9"/>
      <c r="U37" s="9"/>
      <c r="V37" s="9"/>
      <c r="W37" s="9"/>
      <c r="X37" s="9"/>
      <c r="Y37" s="9"/>
      <c r="Z37" s="9"/>
      <c r="AA37" s="9"/>
      <c r="AB37" s="19"/>
      <c r="AC37" s="33">
        <f t="shared" si="1"/>
        <v>3</v>
      </c>
      <c r="AD37" s="34">
        <f t="shared" si="2"/>
        <v>0</v>
      </c>
      <c r="AE37" s="35">
        <f t="shared" si="3"/>
        <v>0</v>
      </c>
      <c r="AF37" s="36">
        <f t="shared" si="4"/>
        <v>0</v>
      </c>
      <c r="AG37" s="37">
        <f t="shared" si="7"/>
        <v>0</v>
      </c>
      <c r="AH37" s="37">
        <f t="shared" si="5"/>
        <v>0</v>
      </c>
      <c r="AI37" s="58"/>
      <c r="AJ37" s="57"/>
      <c r="AK37" s="57"/>
      <c r="AL37" s="53"/>
      <c r="AM37" s="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231" ht="20.100000000000001" customHeight="1" x14ac:dyDescent="0.15">
      <c r="A38" s="19"/>
      <c r="B38" s="65" t="str">
        <f t="shared" si="0"/>
        <v>39週</v>
      </c>
      <c r="C38" s="66">
        <f t="shared" si="8"/>
        <v>45924</v>
      </c>
      <c r="D38" s="67">
        <f t="shared" si="6"/>
        <v>45924</v>
      </c>
      <c r="E38" s="99" t="s">
        <v>24</v>
      </c>
      <c r="F38" s="100"/>
      <c r="G38" s="101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"/>
      <c r="S38" s="9"/>
      <c r="T38" s="9"/>
      <c r="U38" s="9"/>
      <c r="V38" s="9"/>
      <c r="W38" s="9"/>
      <c r="X38" s="9"/>
      <c r="Y38" s="9"/>
      <c r="Z38" s="9"/>
      <c r="AA38" s="9"/>
      <c r="AB38" s="19"/>
      <c r="AC38" s="33">
        <f t="shared" si="1"/>
        <v>4</v>
      </c>
      <c r="AD38" s="34">
        <f t="shared" si="2"/>
        <v>0</v>
      </c>
      <c r="AE38" s="35">
        <f t="shared" si="3"/>
        <v>0</v>
      </c>
      <c r="AF38" s="36">
        <f t="shared" si="4"/>
        <v>0</v>
      </c>
      <c r="AG38" s="37">
        <f t="shared" si="7"/>
        <v>0</v>
      </c>
      <c r="AH38" s="37">
        <f t="shared" si="5"/>
        <v>0</v>
      </c>
      <c r="AI38" s="58"/>
      <c r="AJ38" s="57"/>
      <c r="AK38" s="57"/>
      <c r="AL38" s="53"/>
      <c r="AM38" s="53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231" ht="20.100000000000001" customHeight="1" x14ac:dyDescent="0.15">
      <c r="A39" s="19"/>
      <c r="B39" s="65" t="str">
        <f t="shared" si="0"/>
        <v>39週</v>
      </c>
      <c r="C39" s="66">
        <f t="shared" si="8"/>
        <v>45925</v>
      </c>
      <c r="D39" s="67">
        <f t="shared" si="6"/>
        <v>45925</v>
      </c>
      <c r="E39" s="99" t="s">
        <v>24</v>
      </c>
      <c r="F39" s="100"/>
      <c r="G39" s="101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9"/>
      <c r="S39" s="9"/>
      <c r="T39" s="9"/>
      <c r="U39" s="9"/>
      <c r="V39" s="9"/>
      <c r="W39" s="9"/>
      <c r="X39" s="9"/>
      <c r="Y39" s="9"/>
      <c r="Z39" s="9"/>
      <c r="AA39" s="9"/>
      <c r="AB39" s="19"/>
      <c r="AC39" s="33">
        <f t="shared" si="1"/>
        <v>5</v>
      </c>
      <c r="AD39" s="34">
        <f t="shared" si="2"/>
        <v>0</v>
      </c>
      <c r="AE39" s="35">
        <f t="shared" si="3"/>
        <v>0</v>
      </c>
      <c r="AF39" s="36">
        <f t="shared" si="4"/>
        <v>0</v>
      </c>
      <c r="AG39" s="37">
        <f t="shared" si="7"/>
        <v>0</v>
      </c>
      <c r="AH39" s="37">
        <f t="shared" si="5"/>
        <v>0</v>
      </c>
      <c r="AI39" s="58"/>
      <c r="AJ39" s="57"/>
      <c r="AK39" s="57"/>
      <c r="AL39" s="53"/>
      <c r="AM39" s="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231" ht="20.100000000000001" customHeight="1" x14ac:dyDescent="0.15">
      <c r="A40" s="19"/>
      <c r="B40" s="65" t="str">
        <f t="shared" si="0"/>
        <v>39週</v>
      </c>
      <c r="C40" s="66">
        <f t="shared" si="8"/>
        <v>45926</v>
      </c>
      <c r="D40" s="67">
        <f t="shared" si="6"/>
        <v>45926</v>
      </c>
      <c r="E40" s="99" t="s">
        <v>24</v>
      </c>
      <c r="F40" s="100"/>
      <c r="G40" s="101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"/>
      <c r="S40" s="9"/>
      <c r="T40" s="9"/>
      <c r="U40" s="9"/>
      <c r="V40" s="9"/>
      <c r="W40" s="9"/>
      <c r="X40" s="9"/>
      <c r="Y40" s="9"/>
      <c r="Z40" s="9"/>
      <c r="AA40" s="9"/>
      <c r="AB40" s="19"/>
      <c r="AC40" s="33">
        <f t="shared" si="1"/>
        <v>6</v>
      </c>
      <c r="AD40" s="34">
        <f t="shared" si="2"/>
        <v>0</v>
      </c>
      <c r="AE40" s="35">
        <f t="shared" si="3"/>
        <v>0</v>
      </c>
      <c r="AF40" s="36">
        <f t="shared" si="4"/>
        <v>0</v>
      </c>
      <c r="AG40" s="37">
        <f>IF(AND(AD40=1,AF40=1),1,0)</f>
        <v>0</v>
      </c>
      <c r="AH40" s="37">
        <f t="shared" si="5"/>
        <v>0</v>
      </c>
      <c r="AI40" s="58"/>
      <c r="AJ40" s="57"/>
      <c r="AK40" s="57"/>
      <c r="AL40" s="53"/>
      <c r="AM40" s="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231" ht="20.100000000000001" customHeight="1" x14ac:dyDescent="0.15">
      <c r="A41" s="19"/>
      <c r="B41" s="65" t="str">
        <f t="shared" si="0"/>
        <v>40週</v>
      </c>
      <c r="C41" s="66">
        <f t="shared" si="8"/>
        <v>45927</v>
      </c>
      <c r="D41" s="67">
        <f t="shared" si="6"/>
        <v>45927</v>
      </c>
      <c r="E41" s="99" t="s">
        <v>24</v>
      </c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9"/>
      <c r="S41" s="9"/>
      <c r="T41" s="9"/>
      <c r="U41" s="9"/>
      <c r="V41" s="9"/>
      <c r="W41" s="9"/>
      <c r="X41" s="9"/>
      <c r="Y41" s="9"/>
      <c r="Z41" s="9"/>
      <c r="AA41" s="9"/>
      <c r="AB41" s="19"/>
      <c r="AC41" s="33">
        <f t="shared" si="1"/>
        <v>7</v>
      </c>
      <c r="AD41" s="34">
        <f t="shared" si="2"/>
        <v>1</v>
      </c>
      <c r="AE41" s="35">
        <f t="shared" si="3"/>
        <v>0</v>
      </c>
      <c r="AF41" s="36">
        <f t="shared" si="4"/>
        <v>0</v>
      </c>
      <c r="AG41" s="37">
        <f>IF(AND(AD41=1,AF41=1),1,0)</f>
        <v>0</v>
      </c>
      <c r="AH41" s="37">
        <f>IF(AND(AE41=1,AF41=1),1,0)</f>
        <v>0</v>
      </c>
      <c r="AI41" s="58"/>
      <c r="AJ41" s="57"/>
      <c r="AK41" s="57"/>
      <c r="AL41" s="53"/>
      <c r="AM41" s="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231" ht="20.100000000000001" customHeight="1" x14ac:dyDescent="0.15">
      <c r="A42" s="19"/>
      <c r="B42" s="65" t="str">
        <f t="shared" si="0"/>
        <v>40週</v>
      </c>
      <c r="C42" s="66">
        <f t="shared" si="8"/>
        <v>45928</v>
      </c>
      <c r="D42" s="67">
        <f>IF(C42&lt;&gt;"",C42,"")</f>
        <v>45928</v>
      </c>
      <c r="E42" s="99" t="s">
        <v>24</v>
      </c>
      <c r="F42" s="100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9"/>
      <c r="S42" s="9"/>
      <c r="T42" s="9"/>
      <c r="U42" s="9"/>
      <c r="V42" s="9"/>
      <c r="W42" s="9"/>
      <c r="X42" s="9"/>
      <c r="Y42" s="9"/>
      <c r="Z42" s="9"/>
      <c r="AA42" s="9"/>
      <c r="AB42" s="19"/>
      <c r="AC42" s="33">
        <f>WEEKDAY(C42)</f>
        <v>1</v>
      </c>
      <c r="AD42" s="34">
        <f>IF(AC42=7,1,0)</f>
        <v>0</v>
      </c>
      <c r="AE42" s="35">
        <f t="shared" si="3"/>
        <v>1</v>
      </c>
      <c r="AF42" s="36">
        <f>IF(E42="*",0,1)</f>
        <v>0</v>
      </c>
      <c r="AG42" s="37">
        <f t="shared" si="7"/>
        <v>0</v>
      </c>
      <c r="AH42" s="37">
        <f t="shared" si="5"/>
        <v>0</v>
      </c>
      <c r="AI42" s="58"/>
      <c r="AJ42" s="57"/>
      <c r="AK42" s="57"/>
      <c r="AL42" s="53"/>
      <c r="AM42" s="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231" ht="20.100000000000001" customHeight="1" x14ac:dyDescent="0.15">
      <c r="A43" s="19"/>
      <c r="B43" s="65" t="str">
        <f>IF(C43="","",TEXT(WEEKNUM(C43,16), "0") &amp; "週")</f>
        <v>40週</v>
      </c>
      <c r="C43" s="66">
        <f>IF(C42="","",IF(DAY(C42+1)=1,"",C42+1))</f>
        <v>45929</v>
      </c>
      <c r="D43" s="67">
        <f>IF(C43&lt;&gt;"",C43,"")</f>
        <v>45929</v>
      </c>
      <c r="E43" s="99" t="s">
        <v>24</v>
      </c>
      <c r="F43" s="100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9"/>
      <c r="S43" s="9"/>
      <c r="T43" s="9"/>
      <c r="U43" s="9"/>
      <c r="V43" s="9"/>
      <c r="W43" s="9"/>
      <c r="X43" s="9"/>
      <c r="Y43" s="9"/>
      <c r="Z43" s="9"/>
      <c r="AA43" s="9"/>
      <c r="AB43" s="19"/>
      <c r="AC43" s="33">
        <f>IFERROR(WEEKDAY(C43),"--")</f>
        <v>2</v>
      </c>
      <c r="AD43" s="34">
        <f>IF(AC43=7,1,0)</f>
        <v>0</v>
      </c>
      <c r="AE43" s="35">
        <f t="shared" si="3"/>
        <v>0</v>
      </c>
      <c r="AF43" s="36">
        <f>IF(C43="","",(IF(E43="*",0,1)))</f>
        <v>0</v>
      </c>
      <c r="AG43" s="37">
        <f t="shared" si="7"/>
        <v>0</v>
      </c>
      <c r="AH43" s="37">
        <f t="shared" si="5"/>
        <v>0</v>
      </c>
      <c r="AI43" s="58"/>
      <c r="AJ43" s="57"/>
      <c r="AK43" s="57"/>
      <c r="AL43" s="53"/>
      <c r="AM43" s="5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231" ht="20.100000000000001" customHeight="1" x14ac:dyDescent="0.15">
      <c r="A44" s="19"/>
      <c r="B44" s="65" t="str">
        <f>IF(C44="","",TEXT(WEEKNUM(C44,16), "0") &amp; "週")</f>
        <v>40週</v>
      </c>
      <c r="C44" s="66">
        <f>IF(C43="","",IF(DAY(C43+1)=1,"",C43+1))</f>
        <v>45930</v>
      </c>
      <c r="D44" s="67">
        <f t="shared" si="6"/>
        <v>45930</v>
      </c>
      <c r="E44" s="99" t="s">
        <v>24</v>
      </c>
      <c r="F44" s="100"/>
      <c r="G44" s="101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9"/>
      <c r="S44" s="9"/>
      <c r="T44" s="9"/>
      <c r="U44" s="9"/>
      <c r="V44" s="9"/>
      <c r="W44" s="9"/>
      <c r="X44" s="9"/>
      <c r="Y44" s="9"/>
      <c r="Z44" s="9"/>
      <c r="AA44" s="9"/>
      <c r="AB44" s="19"/>
      <c r="AC44" s="33">
        <f>IFERROR(WEEKDAY(C44),"--")</f>
        <v>3</v>
      </c>
      <c r="AD44" s="34">
        <f>IF(AC44=7,1,0)</f>
        <v>0</v>
      </c>
      <c r="AE44" s="35">
        <f t="shared" si="3"/>
        <v>0</v>
      </c>
      <c r="AF44" s="36">
        <f>IF(C44="","",(IF(E44="*",0,1)))</f>
        <v>0</v>
      </c>
      <c r="AG44" s="37">
        <f t="shared" si="7"/>
        <v>0</v>
      </c>
      <c r="AH44" s="37">
        <f t="shared" si="5"/>
        <v>0</v>
      </c>
      <c r="AI44" s="58"/>
      <c r="AJ44" s="57"/>
      <c r="AK44" s="57"/>
      <c r="AL44" s="53"/>
      <c r="AM44" s="53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231" s="4" customFormat="1" ht="20.100000000000001" customHeight="1" thickBot="1" x14ac:dyDescent="0.2">
      <c r="A45" s="19"/>
      <c r="B45" s="68" t="str">
        <f>IF(C45="","",TEXT(WEEKNUM(C45,16), "0") &amp; "週")</f>
        <v/>
      </c>
      <c r="C45" s="69" t="str">
        <f>IF(C44="","",IF(DAY(C44+1)=1,"",C44+1))</f>
        <v/>
      </c>
      <c r="D45" s="70" t="str">
        <f>IF(C45&lt;&gt;"",C45,"")</f>
        <v/>
      </c>
      <c r="E45" s="153"/>
      <c r="F45" s="154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9"/>
      <c r="S45" s="9"/>
      <c r="T45" s="9"/>
      <c r="U45" s="9"/>
      <c r="V45" s="9"/>
      <c r="W45" s="9"/>
      <c r="X45" s="9"/>
      <c r="Y45" s="9"/>
      <c r="Z45" s="9"/>
      <c r="AA45" s="9"/>
      <c r="AB45" s="60"/>
      <c r="AC45" s="33" t="str">
        <f>IFERROR(WEEKDAY(C45),"--")</f>
        <v>--</v>
      </c>
      <c r="AD45" s="38">
        <f>IF(AC45=7,1,0)</f>
        <v>0</v>
      </c>
      <c r="AE45" s="39">
        <f>IF(AC45=1,1,0)</f>
        <v>0</v>
      </c>
      <c r="AF45" s="36" t="str">
        <f>IF(C45="","",(IF(E45="*",0,1)))</f>
        <v/>
      </c>
      <c r="AG45" s="37">
        <f>IF(AND(AD45=1,AF45=1),1,0)</f>
        <v>0</v>
      </c>
      <c r="AH45" s="37">
        <f t="shared" si="5"/>
        <v>0</v>
      </c>
      <c r="AI45" s="58"/>
      <c r="AJ45" s="57"/>
      <c r="AK45" s="57"/>
      <c r="AL45" s="53"/>
      <c r="AM45" s="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</row>
    <row r="46" spans="1:231" s="4" customFormat="1" ht="39.950000000000003" customHeight="1" thickTop="1" x14ac:dyDescent="0.15">
      <c r="A46" s="26"/>
      <c r="B46" s="128" t="s">
        <v>34</v>
      </c>
      <c r="C46" s="147"/>
      <c r="D46" s="129"/>
      <c r="E46" s="148">
        <f>COUNTIF(E15:F45,"○")</f>
        <v>0</v>
      </c>
      <c r="F46" s="149"/>
      <c r="G46" s="27"/>
      <c r="H46" s="28"/>
      <c r="I46" s="28"/>
      <c r="J46" s="29"/>
      <c r="K46" s="29"/>
      <c r="L46" s="29"/>
      <c r="M46" s="29"/>
      <c r="N46" s="29"/>
      <c r="O46" s="29"/>
      <c r="P46" s="2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6"/>
      <c r="AC46" s="19"/>
      <c r="AD46" s="19"/>
      <c r="AE46" s="26"/>
      <c r="AF46" s="78"/>
      <c r="AG46" s="1">
        <f>COUNTIFS(AG15:AG45,1)</f>
        <v>0</v>
      </c>
      <c r="AH46" s="1">
        <f>COUNTIFS(AH15:AH45,1)</f>
        <v>0</v>
      </c>
      <c r="AI46" s="19"/>
      <c r="AJ46" s="19"/>
      <c r="AK46" s="19"/>
      <c r="AL46" s="57"/>
      <c r="AM46" s="57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</row>
    <row r="47" spans="1:231" s="4" customFormat="1" ht="20.100000000000001" customHeight="1" x14ac:dyDescent="0.15">
      <c r="A47" s="45"/>
      <c r="B47" s="80" t="s">
        <v>58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51"/>
      <c r="S47" s="45"/>
      <c r="T47" s="45"/>
      <c r="U47" s="45"/>
      <c r="V47" s="45"/>
      <c r="W47" s="45"/>
      <c r="X47" s="45"/>
      <c r="Y47" s="45"/>
      <c r="Z47" s="45"/>
      <c r="AA47" s="45"/>
      <c r="AB47" s="19"/>
      <c r="AC47" s="19"/>
      <c r="AD47" s="19"/>
      <c r="AE47" s="19"/>
      <c r="AF47" s="49">
        <f>COUNTIFS(AF15:AF45,1)</f>
        <v>5</v>
      </c>
      <c r="AG47" s="150">
        <f>SUM(AG46:AH46)</f>
        <v>0</v>
      </c>
      <c r="AH47" s="150"/>
      <c r="AI47" s="59"/>
      <c r="AJ47" s="151"/>
      <c r="AK47" s="151"/>
      <c r="AL47" s="57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</row>
    <row r="48" spans="1:231" s="4" customFormat="1" ht="20.100000000000001" customHeight="1" x14ac:dyDescent="0.15">
      <c r="A48" s="45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45"/>
      <c r="T48" s="45"/>
      <c r="U48" s="45"/>
      <c r="V48" s="45"/>
      <c r="W48" s="45"/>
      <c r="X48" s="45"/>
      <c r="Y48" s="45"/>
      <c r="Z48" s="45"/>
      <c r="AA48" s="45"/>
      <c r="AB48" s="19"/>
      <c r="AC48" s="19"/>
      <c r="AD48" s="19"/>
      <c r="AE48" s="19"/>
      <c r="AF48" s="32" t="s">
        <v>12</v>
      </c>
      <c r="AG48" s="152" t="s">
        <v>13</v>
      </c>
      <c r="AH48" s="152"/>
      <c r="AI48" s="59"/>
      <c r="AJ48" s="9"/>
      <c r="AK48" s="9"/>
      <c r="AL48" s="57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</row>
    <row r="49" spans="1:231" s="4" customFormat="1" ht="20.100000000000001" customHeight="1" x14ac:dyDescent="0.15">
      <c r="A49" s="45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51"/>
      <c r="S49" s="45"/>
      <c r="T49" s="45"/>
      <c r="U49" s="45"/>
      <c r="V49" s="45"/>
      <c r="W49" s="45"/>
      <c r="X49" s="45"/>
      <c r="Y49" s="45"/>
      <c r="Z49" s="45"/>
      <c r="AA49" s="45"/>
      <c r="AB49" s="19"/>
      <c r="AC49" s="19"/>
      <c r="AD49" s="19"/>
      <c r="AE49" s="19"/>
      <c r="AF49" s="19"/>
      <c r="AG49" s="9"/>
      <c r="AH49" s="9"/>
      <c r="AI49" s="59"/>
      <c r="AJ49" s="9"/>
      <c r="AK49" s="9"/>
      <c r="AL49" s="57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</row>
    <row r="50" spans="1:231" s="4" customFormat="1" ht="20.100000000000001" customHeight="1" thickBot="1" x14ac:dyDescent="0.2">
      <c r="A50" s="44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44"/>
      <c r="T50" s="44"/>
      <c r="U50" s="44"/>
      <c r="V50" s="44"/>
      <c r="W50" s="44"/>
      <c r="X50" s="44"/>
      <c r="Y50" s="44"/>
      <c r="Z50" s="44"/>
      <c r="AA50" s="47"/>
      <c r="AB50" s="19"/>
      <c r="AC50" s="19"/>
      <c r="AD50" s="19"/>
      <c r="AE50" s="19"/>
      <c r="AF50" s="19"/>
      <c r="AG50" s="9"/>
      <c r="AH50" s="9"/>
      <c r="AI50" s="59"/>
      <c r="AJ50" s="9"/>
      <c r="AK50" s="9"/>
      <c r="AL50" s="57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pans="1:231" s="4" customFormat="1" ht="39.950000000000003" customHeight="1" thickTop="1" x14ac:dyDescent="0.15">
      <c r="A51" s="25"/>
      <c r="B51" s="138" t="s">
        <v>35</v>
      </c>
      <c r="C51" s="138"/>
      <c r="D51" s="139" t="s">
        <v>36</v>
      </c>
      <c r="E51" s="140"/>
      <c r="F51" s="139" t="s">
        <v>37</v>
      </c>
      <c r="G51" s="140"/>
      <c r="H51" s="50"/>
      <c r="I51" s="141" t="s">
        <v>40</v>
      </c>
      <c r="J51" s="142"/>
      <c r="K51" s="143"/>
      <c r="L51" s="144" t="s">
        <v>41</v>
      </c>
      <c r="M51" s="145"/>
      <c r="N51" s="145"/>
      <c r="O51" s="145" t="s">
        <v>46</v>
      </c>
      <c r="P51" s="145"/>
      <c r="Q51" s="146"/>
      <c r="R51" s="48"/>
      <c r="S51" s="25"/>
      <c r="T51" s="25"/>
      <c r="U51" s="25"/>
      <c r="V51" s="25"/>
      <c r="W51" s="25"/>
      <c r="X51" s="25"/>
      <c r="Y51" s="25"/>
      <c r="Z51" s="25"/>
      <c r="AA51" s="25"/>
      <c r="AB51" s="75"/>
      <c r="AC51" s="52"/>
      <c r="AD51" s="52"/>
      <c r="AE51" s="52"/>
      <c r="AF51" s="52"/>
      <c r="AG51" s="52"/>
      <c r="AH51" s="52"/>
      <c r="AI51" s="52"/>
      <c r="AJ51" s="52"/>
      <c r="AK51" s="52"/>
      <c r="AL51" s="9"/>
      <c r="AM51" s="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pans="1:231" s="4" customFormat="1" ht="24.95" customHeight="1" thickBot="1" x14ac:dyDescent="0.2">
      <c r="A52" s="52"/>
      <c r="B52" s="127">
        <f>IF(Q12=0,"",AF47)</f>
        <v>5</v>
      </c>
      <c r="C52" s="127"/>
      <c r="D52" s="128">
        <f>AG47</f>
        <v>0</v>
      </c>
      <c r="E52" s="129"/>
      <c r="F52" s="130">
        <f>IF(B52=0,"-",IF(B52="","",ROUNDDOWN(E46/B52,3)))</f>
        <v>0</v>
      </c>
      <c r="G52" s="131"/>
      <c r="H52" s="76"/>
      <c r="I52" s="132" t="s">
        <v>22</v>
      </c>
      <c r="J52" s="133"/>
      <c r="K52" s="134"/>
      <c r="L52" s="135" t="s">
        <v>22</v>
      </c>
      <c r="M52" s="136"/>
      <c r="N52" s="136"/>
      <c r="O52" s="136" t="s">
        <v>42</v>
      </c>
      <c r="P52" s="136"/>
      <c r="Q52" s="137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52"/>
      <c r="AD52" s="52"/>
      <c r="AE52" s="52"/>
      <c r="AF52" s="52"/>
      <c r="AG52" s="52"/>
      <c r="AH52" s="52"/>
      <c r="AI52" s="52"/>
      <c r="AJ52" s="123"/>
      <c r="AK52" s="123"/>
      <c r="AL52" s="25"/>
      <c r="AM52" s="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pans="1:231" ht="20.100000000000001" customHeight="1" thickTop="1" x14ac:dyDescent="0.15">
      <c r="A53" s="71"/>
      <c r="B53" s="71"/>
      <c r="C53" s="71"/>
      <c r="D53" s="72"/>
      <c r="E53" s="72"/>
      <c r="F53" s="72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42" t="s">
        <v>4</v>
      </c>
      <c r="AC53" s="42" t="s">
        <v>22</v>
      </c>
      <c r="AD53" s="42" t="s">
        <v>38</v>
      </c>
      <c r="AE53" s="9"/>
      <c r="AF53" s="15"/>
      <c r="AG53" s="15"/>
      <c r="AH53" s="15"/>
      <c r="AI53" s="15"/>
      <c r="AJ53" s="15"/>
      <c r="AK53" s="19"/>
      <c r="AL53" s="25"/>
      <c r="AM53" s="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231" ht="20.100000000000001" customHeight="1" x14ac:dyDescent="0.15">
      <c r="A54" s="9"/>
      <c r="B54" s="9"/>
      <c r="C54" s="9"/>
      <c r="D54" s="9"/>
      <c r="E54" s="9"/>
      <c r="F54" s="9"/>
      <c r="G54" s="9"/>
      <c r="H54" s="2"/>
      <c r="I54" s="2"/>
      <c r="J54" s="46"/>
      <c r="K54" s="46"/>
      <c r="L54" s="46"/>
      <c r="M54" s="46"/>
      <c r="N54" s="46"/>
      <c r="O54" s="46"/>
      <c r="P54" s="46"/>
      <c r="Q54" s="5" t="s">
        <v>47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42" t="s">
        <v>11</v>
      </c>
      <c r="AC54" s="42" t="s">
        <v>23</v>
      </c>
      <c r="AD54" s="42" t="s">
        <v>39</v>
      </c>
      <c r="AE54" s="9"/>
      <c r="AF54" s="61"/>
      <c r="AG54" s="61"/>
      <c r="AH54" s="61"/>
      <c r="AI54" s="61"/>
      <c r="AJ54" s="61"/>
      <c r="AK54" s="19"/>
      <c r="AL54" s="25"/>
      <c r="AM54" s="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231" ht="22.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8"/>
      <c r="K55" s="8"/>
      <c r="L55" s="8"/>
      <c r="M55" s="8"/>
      <c r="N55" s="8"/>
      <c r="P55" s="3"/>
      <c r="Q55" s="79" t="s">
        <v>59</v>
      </c>
      <c r="R55" s="8"/>
      <c r="S55" s="8"/>
      <c r="T55" s="8"/>
      <c r="U55" s="8"/>
      <c r="V55" s="8"/>
      <c r="W55" s="8"/>
      <c r="X55" s="8"/>
      <c r="Y55" s="8"/>
      <c r="Z55" s="8"/>
      <c r="AA55" s="9"/>
      <c r="AB55" s="42"/>
      <c r="AC55" s="42"/>
      <c r="AD55" s="43"/>
      <c r="AE55" s="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231" ht="22.5" customHeight="1" x14ac:dyDescent="0.15">
      <c r="A56" s="19"/>
      <c r="B56" s="19"/>
      <c r="C56" s="9"/>
      <c r="D56" s="8"/>
      <c r="E56" s="8"/>
      <c r="F56" s="8"/>
      <c r="G56" s="8"/>
      <c r="H56" s="8"/>
      <c r="I56" s="8"/>
      <c r="J56" s="9"/>
      <c r="K56" s="8"/>
      <c r="L56" s="8"/>
      <c r="M56" s="8"/>
      <c r="N56" s="8"/>
      <c r="O56" s="8"/>
      <c r="P56" s="9"/>
      <c r="Q56" s="26"/>
      <c r="R56" s="8"/>
      <c r="S56" s="8"/>
      <c r="T56" s="8"/>
      <c r="U56" s="8"/>
      <c r="V56" s="8"/>
      <c r="W56" s="8"/>
      <c r="X56" s="8"/>
      <c r="Y56" s="8"/>
      <c r="Z56" s="8"/>
      <c r="AA56" s="8"/>
      <c r="AB56" s="19"/>
      <c r="AC56" s="9"/>
      <c r="AD56" s="9"/>
      <c r="AE56" s="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</row>
    <row r="57" spans="1:231" ht="22.5" customHeight="1" x14ac:dyDescent="0.15">
      <c r="A57" s="19"/>
      <c r="B57" s="19"/>
      <c r="C57" s="9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19"/>
      <c r="AC57" s="19"/>
      <c r="AD57" s="9"/>
      <c r="AE57" s="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231" ht="22.5" customHeight="1" x14ac:dyDescent="0.15">
      <c r="A58" s="19"/>
      <c r="B58" s="19"/>
      <c r="C58" s="56"/>
      <c r="D58" s="56"/>
      <c r="E58" s="56"/>
      <c r="F58" s="56"/>
      <c r="G58" s="56"/>
      <c r="H58" s="56"/>
      <c r="I58" s="56"/>
      <c r="J58" s="9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9"/>
      <c r="AC58" s="19"/>
      <c r="AD58" s="9"/>
      <c r="AE58" s="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</row>
    <row r="59" spans="1:231" ht="22.5" customHeight="1" x14ac:dyDescent="0.15">
      <c r="A59" s="19"/>
      <c r="B59" s="19"/>
      <c r="C59" s="9"/>
      <c r="D59" s="8"/>
      <c r="E59" s="8"/>
      <c r="F59" s="8"/>
      <c r="G59" s="8"/>
      <c r="H59" s="8"/>
      <c r="I59" s="8"/>
      <c r="J59" s="9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231" ht="22.5" customHeight="1" x14ac:dyDescent="0.15">
      <c r="A60" s="19"/>
      <c r="B60" s="19"/>
      <c r="C60" s="9"/>
      <c r="D60" s="8"/>
      <c r="E60" s="8"/>
      <c r="F60" s="8"/>
      <c r="G60" s="8"/>
      <c r="H60" s="8"/>
      <c r="I60" s="8"/>
      <c r="J60" s="9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231" ht="22.5" customHeight="1" x14ac:dyDescent="0.15">
      <c r="A61" s="19"/>
      <c r="B61" s="19"/>
      <c r="C61" s="9"/>
      <c r="D61" s="8"/>
      <c r="E61" s="8"/>
      <c r="F61" s="8"/>
      <c r="G61" s="8"/>
      <c r="H61" s="8"/>
      <c r="I61" s="8"/>
      <c r="J61" s="9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231" ht="22.5" customHeight="1" x14ac:dyDescent="0.15">
      <c r="A62" s="19"/>
      <c r="B62" s="19"/>
      <c r="C62" s="9"/>
      <c r="D62" s="8"/>
      <c r="E62" s="8"/>
      <c r="F62" s="8"/>
      <c r="G62" s="8"/>
      <c r="H62" s="8"/>
      <c r="I62" s="8"/>
      <c r="J62" s="9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</row>
    <row r="63" spans="1:231" ht="22.5" customHeight="1" x14ac:dyDescent="0.15">
      <c r="A63" s="19"/>
      <c r="B63" s="19"/>
      <c r="C63" s="9"/>
      <c r="D63" s="8"/>
      <c r="E63" s="8"/>
      <c r="F63" s="8"/>
      <c r="G63" s="8"/>
      <c r="H63" s="8"/>
      <c r="I63" s="8"/>
      <c r="J63" s="9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</row>
    <row r="64" spans="1:231" ht="22.5" customHeight="1" x14ac:dyDescent="0.15">
      <c r="A64" s="19"/>
      <c r="B64" s="19"/>
      <c r="C64" s="9"/>
      <c r="D64" s="8"/>
      <c r="E64" s="8"/>
      <c r="F64" s="8"/>
      <c r="G64" s="8"/>
      <c r="H64" s="8"/>
      <c r="I64" s="8"/>
      <c r="J64" s="9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</row>
    <row r="65" spans="1:68" ht="22.5" customHeight="1" x14ac:dyDescent="0.15">
      <c r="A65" s="19"/>
      <c r="B65" s="19"/>
      <c r="C65" s="9"/>
      <c r="D65" s="8"/>
      <c r="E65" s="8"/>
      <c r="F65" s="8"/>
      <c r="G65" s="8"/>
      <c r="H65" s="8"/>
      <c r="I65" s="8"/>
      <c r="J65" s="9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</row>
    <row r="66" spans="1:68" ht="22.5" customHeight="1" x14ac:dyDescent="0.15">
      <c r="A66" s="19"/>
      <c r="B66" s="19"/>
      <c r="C66" s="9"/>
      <c r="D66" s="8"/>
      <c r="E66" s="8"/>
      <c r="F66" s="8"/>
      <c r="G66" s="8"/>
      <c r="H66" s="8"/>
      <c r="I66" s="8"/>
      <c r="J66" s="9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</row>
    <row r="67" spans="1:68" ht="22.5" customHeight="1" x14ac:dyDescent="0.15">
      <c r="A67" s="19"/>
      <c r="B67" s="19"/>
      <c r="C67" s="9"/>
      <c r="D67" s="8"/>
      <c r="E67" s="8"/>
      <c r="F67" s="8"/>
      <c r="G67" s="8"/>
      <c r="H67" s="8"/>
      <c r="I67" s="8"/>
      <c r="J67" s="9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</row>
    <row r="68" spans="1:68" ht="22.5" customHeight="1" x14ac:dyDescent="0.15">
      <c r="A68" s="19"/>
      <c r="B68" s="19"/>
      <c r="C68" s="9"/>
      <c r="D68" s="8"/>
      <c r="E68" s="8"/>
      <c r="F68" s="8"/>
      <c r="G68" s="8"/>
      <c r="H68" s="8"/>
      <c r="I68" s="8"/>
      <c r="J68" s="9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ht="22.5" customHeight="1" x14ac:dyDescent="0.15">
      <c r="A69" s="19"/>
      <c r="B69" s="19"/>
      <c r="C69" s="9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ht="22.5" customHeight="1" x14ac:dyDescent="0.15">
      <c r="A70" s="19"/>
      <c r="B70" s="19"/>
      <c r="C70" s="9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ht="22.5" customHeight="1" x14ac:dyDescent="0.15">
      <c r="A71" s="19"/>
      <c r="B71" s="19"/>
      <c r="C71" s="9"/>
      <c r="D71" s="8"/>
      <c r="E71" s="8"/>
      <c r="F71" s="8"/>
      <c r="G71" s="8"/>
      <c r="H71" s="8"/>
      <c r="I71" s="8"/>
      <c r="J71" s="9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</row>
    <row r="72" spans="1:68" ht="22.5" customHeight="1" x14ac:dyDescent="0.15">
      <c r="A72" s="19"/>
      <c r="B72" s="19"/>
      <c r="C72" s="9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22.5" customHeight="1" x14ac:dyDescent="0.15">
      <c r="A73" s="19"/>
      <c r="B73" s="19"/>
      <c r="C73" s="9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</row>
    <row r="74" spans="1:68" x14ac:dyDescent="0.15"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</row>
    <row r="75" spans="1:68" x14ac:dyDescent="0.15"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15"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7" spans="1:68" x14ac:dyDescent="0.15"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</row>
    <row r="78" spans="1:68" x14ac:dyDescent="0.15"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</row>
    <row r="79" spans="1:68" x14ac:dyDescent="0.15"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</row>
    <row r="80" spans="1:68" x14ac:dyDescent="0.15"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</row>
    <row r="81" spans="40:68" x14ac:dyDescent="0.15"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40:68" x14ac:dyDescent="0.15"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40:68" x14ac:dyDescent="0.15"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40:68" x14ac:dyDescent="0.15"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40:68" x14ac:dyDescent="0.15"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40:68" x14ac:dyDescent="0.15"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</row>
    <row r="87" spans="40:68" x14ac:dyDescent="0.15"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</row>
    <row r="88" spans="40:68" x14ac:dyDescent="0.15"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</row>
    <row r="89" spans="40:68" x14ac:dyDescent="0.15"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</row>
    <row r="90" spans="40:68" x14ac:dyDescent="0.15"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pans="40:68" x14ac:dyDescent="0.15"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</sheetData>
  <sheetProtection sheet="1" objects="1" scenarios="1"/>
  <mergeCells count="105">
    <mergeCell ref="C12:F12"/>
    <mergeCell ref="B13:B14"/>
    <mergeCell ref="C13:C14"/>
    <mergeCell ref="D13:D14"/>
    <mergeCell ref="E13:F14"/>
    <mergeCell ref="G13:Q14"/>
    <mergeCell ref="C7:Q7"/>
    <mergeCell ref="B9:C9"/>
    <mergeCell ref="D9:Q9"/>
    <mergeCell ref="B10:C10"/>
    <mergeCell ref="D10:Q10"/>
    <mergeCell ref="B11:C11"/>
    <mergeCell ref="D11:Q11"/>
    <mergeCell ref="AL13:AL14"/>
    <mergeCell ref="AM13:AM14"/>
    <mergeCell ref="E15:F15"/>
    <mergeCell ref="G15:Q15"/>
    <mergeCell ref="AC13:AC14"/>
    <mergeCell ref="AD13:AD14"/>
    <mergeCell ref="AE13:AE14"/>
    <mergeCell ref="AF13:AF14"/>
    <mergeCell ref="AG13:AG14"/>
    <mergeCell ref="AH13:AH14"/>
    <mergeCell ref="E16:F16"/>
    <mergeCell ref="G16:Q16"/>
    <mergeCell ref="E17:F17"/>
    <mergeCell ref="G17:Q17"/>
    <mergeCell ref="E18:F18"/>
    <mergeCell ref="G18:Q18"/>
    <mergeCell ref="AI13:AI14"/>
    <mergeCell ref="AJ13:AJ14"/>
    <mergeCell ref="AK13:AK14"/>
    <mergeCell ref="E22:F22"/>
    <mergeCell ref="G22:Q22"/>
    <mergeCell ref="E23:F23"/>
    <mergeCell ref="G23:Q23"/>
    <mergeCell ref="E24:F24"/>
    <mergeCell ref="G24:Q24"/>
    <mergeCell ref="E19:F19"/>
    <mergeCell ref="G19:Q19"/>
    <mergeCell ref="E20:F20"/>
    <mergeCell ref="G20:Q20"/>
    <mergeCell ref="E21:F21"/>
    <mergeCell ref="G21:Q21"/>
    <mergeCell ref="E28:F28"/>
    <mergeCell ref="G28:Q28"/>
    <mergeCell ref="E29:F29"/>
    <mergeCell ref="G29:Q29"/>
    <mergeCell ref="E30:F30"/>
    <mergeCell ref="G30:Q30"/>
    <mergeCell ref="E25:F25"/>
    <mergeCell ref="G25:Q25"/>
    <mergeCell ref="E26:F26"/>
    <mergeCell ref="G26:Q26"/>
    <mergeCell ref="E27:F27"/>
    <mergeCell ref="G27:Q27"/>
    <mergeCell ref="E34:F34"/>
    <mergeCell ref="G34:Q34"/>
    <mergeCell ref="E35:F35"/>
    <mergeCell ref="G35:Q35"/>
    <mergeCell ref="E36:F36"/>
    <mergeCell ref="G36:Q36"/>
    <mergeCell ref="E31:F31"/>
    <mergeCell ref="G31:Q31"/>
    <mergeCell ref="E32:F32"/>
    <mergeCell ref="G32:Q32"/>
    <mergeCell ref="E33:F33"/>
    <mergeCell ref="G33:Q33"/>
    <mergeCell ref="E40:F40"/>
    <mergeCell ref="G40:Q40"/>
    <mergeCell ref="E41:F41"/>
    <mergeCell ref="G41:Q41"/>
    <mergeCell ref="E42:F42"/>
    <mergeCell ref="G42:Q42"/>
    <mergeCell ref="E37:F37"/>
    <mergeCell ref="G37:Q37"/>
    <mergeCell ref="E38:F38"/>
    <mergeCell ref="G38:Q38"/>
    <mergeCell ref="E39:F39"/>
    <mergeCell ref="G39:Q39"/>
    <mergeCell ref="B46:D46"/>
    <mergeCell ref="E46:F46"/>
    <mergeCell ref="B47:Q49"/>
    <mergeCell ref="AG47:AH47"/>
    <mergeCell ref="AJ47:AK47"/>
    <mergeCell ref="AG48:AH48"/>
    <mergeCell ref="E43:F43"/>
    <mergeCell ref="G43:Q43"/>
    <mergeCell ref="E44:F44"/>
    <mergeCell ref="G44:Q44"/>
    <mergeCell ref="E45:F45"/>
    <mergeCell ref="G45:Q45"/>
    <mergeCell ref="AJ52:AK52"/>
    <mergeCell ref="B52:C52"/>
    <mergeCell ref="D52:E52"/>
    <mergeCell ref="F52:G52"/>
    <mergeCell ref="I52:K52"/>
    <mergeCell ref="L52:N52"/>
    <mergeCell ref="O52:Q52"/>
    <mergeCell ref="B51:C51"/>
    <mergeCell ref="D51:E51"/>
    <mergeCell ref="F51:G51"/>
    <mergeCell ref="I51:K51"/>
    <mergeCell ref="L51:N51"/>
    <mergeCell ref="O51:Q51"/>
  </mergeCells>
  <phoneticPr fontId="1"/>
  <conditionalFormatting sqref="B15:B45">
    <cfRule type="expression" dxfId="14" priority="6">
      <formula>B14=B15</formula>
    </cfRule>
  </conditionalFormatting>
  <conditionalFormatting sqref="B15:F45">
    <cfRule type="expression" dxfId="13" priority="7">
      <formula>WEEKDAY($C15)=6</formula>
    </cfRule>
  </conditionalFormatting>
  <conditionalFormatting sqref="C15:F45">
    <cfRule type="expression" dxfId="12" priority="11">
      <formula>WEEKDAY($C15)=1</formula>
    </cfRule>
    <cfRule type="expression" dxfId="11" priority="12">
      <formula>WEEKDAY($C15)=7</formula>
    </cfRule>
  </conditionalFormatting>
  <conditionalFormatting sqref="G15:Q44">
    <cfRule type="expression" dxfId="10" priority="8">
      <formula>WEEKDAY($C15)=6</formula>
    </cfRule>
  </conditionalFormatting>
  <conditionalFormatting sqref="I52">
    <cfRule type="cellIs" dxfId="9" priority="2" operator="equal">
      <formula>"未達成"</formula>
    </cfRule>
  </conditionalFormatting>
  <conditionalFormatting sqref="L52">
    <cfRule type="cellIs" dxfId="8" priority="3" operator="equal">
      <formula>"未達成"</formula>
    </cfRule>
  </conditionalFormatting>
  <conditionalFormatting sqref="O52">
    <cfRule type="cellIs" dxfId="7" priority="1" operator="equal">
      <formula>"未達成"</formula>
    </cfRule>
  </conditionalFormatting>
  <conditionalFormatting sqref="R52">
    <cfRule type="containsText" dxfId="6" priority="4" operator="containsText" text="施工条件より未実施">
      <formula>NOT(ISERROR(SEARCH("施工条件より未実施",R52)))</formula>
    </cfRule>
    <cfRule type="containsText" dxfId="5" priority="5" operator="containsText" text="未達成">
      <formula>NOT(ISERROR(SEARCH("未達成",R52)))</formula>
    </cfRule>
  </conditionalFormatting>
  <conditionalFormatting sqref="AB15:AC15 AC16:AC45">
    <cfRule type="expression" dxfId="4" priority="9">
      <formula>WEEKDAY($C15)=1</formula>
    </cfRule>
    <cfRule type="expression" dxfId="3" priority="10">
      <formula>WEEKDAY($C15)=7</formula>
    </cfRule>
  </conditionalFormatting>
  <conditionalFormatting sqref="AC10">
    <cfRule type="expression" dxfId="2" priority="13">
      <formula>WEEKDAY($B10)=6</formula>
    </cfRule>
  </conditionalFormatting>
  <conditionalFormatting sqref="AD11">
    <cfRule type="expression" dxfId="1" priority="14">
      <formula>WEEKDAY($B11)=1</formula>
    </cfRule>
    <cfRule type="expression" dxfId="0" priority="15">
      <formula>WEEKDAY($B11)=7</formula>
    </cfRule>
  </conditionalFormatting>
  <dataValidations count="3">
    <dataValidation type="list" allowBlank="1" showInputMessage="1" showErrorMessage="1" sqref="E15:F45" xr:uid="{FB28E7CC-FAD2-4CB3-8B7B-AEE6F64BEA32}">
      <formula1>$AB$53:$AB$55</formula1>
    </dataValidation>
    <dataValidation type="list" allowBlank="1" showInputMessage="1" showErrorMessage="1" sqref="O52:Q52" xr:uid="{60A6963D-597A-4B07-8F07-11FA97B8296A}">
      <formula1>$AD$53:$AD$55</formula1>
    </dataValidation>
    <dataValidation type="list" allowBlank="1" showInputMessage="1" showErrorMessage="1" sqref="I52 L52" xr:uid="{7F2A0373-A5D1-4ADC-AD77-0DDCCA97DCBD}">
      <formula1>$AC$53:$AC$55</formula1>
    </dataValidation>
  </dataValidations>
  <printOptions horizontalCentered="1" verticalCentered="1"/>
  <pageMargins left="0.39370078740157483" right="0.19685039370078741" top="0.19685039370078741" bottom="0.19685039370078741" header="0" footer="0"/>
  <pageSetup paperSize="9" scale="7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【入力用】</vt:lpstr>
      <vt:lpstr>※記入方法</vt:lpstr>
      <vt:lpstr>※記入例（６月）</vt:lpstr>
      <vt:lpstr>※記入例（７月）</vt:lpstr>
      <vt:lpstr>※記入例（８月）</vt:lpstr>
      <vt:lpstr>※記入例（９月）</vt:lpstr>
      <vt:lpstr>【入力用】!Print_Area</vt:lpstr>
      <vt:lpstr>※記入方法!Print_Area</vt:lpstr>
      <vt:lpstr>'※記入例（６月）'!Print_Area</vt:lpstr>
      <vt:lpstr>'※記入例（７月）'!Print_Area</vt:lpstr>
      <vt:lpstr>'※記入例（８月）'!Print_Area</vt:lpstr>
      <vt:lpstr>'※記入例（９月）'!Print_Area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2025-12-03T05:12:31Z</cp:lastPrinted>
  <dcterms:created xsi:type="dcterms:W3CDTF">2020-02-13T06:38:58Z</dcterms:created>
  <dcterms:modified xsi:type="dcterms:W3CDTF">2025-12-05T06:46:43Z</dcterms:modified>
</cp:coreProperties>
</file>